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Y:\z-TRANSITO sempre in evidenza\1.LEVA CIVICA AF\"/>
    </mc:Choice>
  </mc:AlternateContent>
  <xr:revisionPtr revIDLastSave="0" documentId="13_ncr:1_{C537FF13-DF9A-48AC-9F1D-4AEAB45E2AF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_RI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43" i="1" l="1"/>
  <c r="B205" i="1"/>
  <c r="B202" i="1"/>
  <c r="B190" i="1"/>
  <c r="B189" i="1"/>
  <c r="B170" i="1"/>
  <c r="B169" i="1"/>
  <c r="B168" i="1"/>
  <c r="B167" i="1"/>
  <c r="B166" i="1"/>
  <c r="B165" i="1"/>
  <c r="B164" i="1"/>
  <c r="B163" i="1"/>
  <c r="B162" i="1"/>
  <c r="B161" i="1"/>
  <c r="B160" i="1"/>
  <c r="B159" i="1"/>
  <c r="B158" i="1"/>
  <c r="B157" i="1"/>
  <c r="B156" i="1"/>
  <c r="B155" i="1"/>
  <c r="B154" i="1"/>
  <c r="B148" i="1"/>
  <c r="B144" i="1"/>
  <c r="B142" i="1"/>
  <c r="B141" i="1"/>
  <c r="B140" i="1"/>
  <c r="B137" i="1"/>
  <c r="B136" i="1"/>
  <c r="B134" i="1"/>
  <c r="B133" i="1"/>
  <c r="B132" i="1"/>
  <c r="B124" i="1"/>
  <c r="B123" i="1"/>
  <c r="B122" i="1"/>
  <c r="B121" i="1"/>
  <c r="B119" i="1"/>
  <c r="B118" i="1"/>
  <c r="B117" i="1"/>
  <c r="B107" i="1"/>
  <c r="B106" i="1"/>
  <c r="B105" i="1"/>
  <c r="B104" i="1"/>
  <c r="B103" i="1"/>
  <c r="B102" i="1"/>
  <c r="B101" i="1"/>
  <c r="B100" i="1"/>
  <c r="B99" i="1"/>
  <c r="B98" i="1"/>
  <c r="B97" i="1"/>
  <c r="B96" i="1"/>
  <c r="B93" i="1"/>
  <c r="B90" i="1"/>
  <c r="B89" i="1"/>
  <c r="B85" i="1"/>
  <c r="B84" i="1"/>
  <c r="B83" i="1"/>
  <c r="B80" i="1"/>
  <c r="B79" i="1"/>
  <c r="B78" i="1"/>
  <c r="B77" i="1"/>
  <c r="B74" i="1"/>
  <c r="B72" i="1"/>
  <c r="B71" i="1"/>
  <c r="B70" i="1"/>
  <c r="B69" i="1"/>
  <c r="B68" i="1"/>
  <c r="B67" i="1"/>
  <c r="B66" i="1"/>
  <c r="B61" i="1"/>
  <c r="B60" i="1"/>
  <c r="B59" i="1"/>
  <c r="B58" i="1"/>
  <c r="B57" i="1"/>
  <c r="B56" i="1"/>
  <c r="B55" i="1"/>
  <c r="B54" i="1"/>
  <c r="B53" i="1"/>
  <c r="B52" i="1"/>
  <c r="B51" i="1"/>
  <c r="B44" i="1"/>
  <c r="B41" i="1"/>
  <c r="B40" i="1"/>
  <c r="B38" i="1"/>
  <c r="B37" i="1"/>
  <c r="B36" i="1"/>
  <c r="B35" i="1"/>
  <c r="B33" i="1"/>
  <c r="B30" i="1"/>
  <c r="B29" i="1"/>
  <c r="B28" i="1"/>
  <c r="B27" i="1"/>
  <c r="B20" i="1"/>
  <c r="B19" i="1"/>
  <c r="B18" i="1"/>
  <c r="B10" i="1"/>
  <c r="B9" i="1"/>
  <c r="B8" i="1"/>
  <c r="B5" i="1"/>
</calcChain>
</file>

<file path=xl/sharedStrings.xml><?xml version="1.0" encoding="utf-8"?>
<sst xmlns="http://schemas.openxmlformats.org/spreadsheetml/2006/main" count="926" uniqueCount="257">
  <si>
    <t>S.E.A. S.R.L. - SOCIETA' UNIPERSONALE</t>
  </si>
  <si>
    <t>08-01-2021</t>
  </si>
  <si>
    <t>73/01</t>
  </si>
  <si>
    <t>19-08-2020</t>
  </si>
  <si>
    <t>30-09-2020</t>
  </si>
  <si>
    <t>GRAFICHE E. GASPARI S.R.L.</t>
  </si>
  <si>
    <t>16-03-2021</t>
  </si>
  <si>
    <t>19339/S</t>
  </si>
  <si>
    <t>17-12-2020</t>
  </si>
  <si>
    <t>17-01-2021</t>
  </si>
  <si>
    <t>FERRAMENTA 2000 SNC di ANDREOLETTI Anna &amp; C.</t>
  </si>
  <si>
    <t>18-02-2021</t>
  </si>
  <si>
    <t>18-12-2020</t>
  </si>
  <si>
    <t>CONIZZOLI LORENZO</t>
  </si>
  <si>
    <t>FATTPA 141_20</t>
  </si>
  <si>
    <t>21-12-2020</t>
  </si>
  <si>
    <t>21-01-2021</t>
  </si>
  <si>
    <t>T.Q.S.I. SERVIZI INTEGRATI S.R.L.</t>
  </si>
  <si>
    <t>85/PA</t>
  </si>
  <si>
    <t>14-12-2020</t>
  </si>
  <si>
    <t>HERA COMM SpA</t>
  </si>
  <si>
    <t>24-03-2021</t>
  </si>
  <si>
    <t>09-01-2021</t>
  </si>
  <si>
    <t>01-03-2021</t>
  </si>
  <si>
    <t>BARACHETTI SERVICE S.R.L.</t>
  </si>
  <si>
    <t>65/P</t>
  </si>
  <si>
    <t>28-12-2020</t>
  </si>
  <si>
    <t>27-01-2021</t>
  </si>
  <si>
    <t>66/P</t>
  </si>
  <si>
    <t>G.ECO SRL</t>
  </si>
  <si>
    <t>19-03-2021</t>
  </si>
  <si>
    <t>PA  210243</t>
  </si>
  <si>
    <t>22-01-2021</t>
  </si>
  <si>
    <t>26-02-2021</t>
  </si>
  <si>
    <t>PC CENTER BERGAMO S.R.L.</t>
  </si>
  <si>
    <t>1089/2020 FPA</t>
  </si>
  <si>
    <t>30-12-2020</t>
  </si>
  <si>
    <t>30-01-2021</t>
  </si>
  <si>
    <t>COLMAN LUCA SRL</t>
  </si>
  <si>
    <t>437/PA</t>
  </si>
  <si>
    <t>24-12-2020</t>
  </si>
  <si>
    <t>31-01-2021</t>
  </si>
  <si>
    <t>SERR.2000 S.N.C. DI BONANDRINI OSCAR E PERANI ALBERTO</t>
  </si>
  <si>
    <t>13-01-2021</t>
  </si>
  <si>
    <t>LEGGERE S.R.L.</t>
  </si>
  <si>
    <t>05-02-2021</t>
  </si>
  <si>
    <t>PARTECIPAZIONI SRL</t>
  </si>
  <si>
    <t>6/00</t>
  </si>
  <si>
    <t>10-02-2021</t>
  </si>
  <si>
    <t>13-03-2021</t>
  </si>
  <si>
    <t>ALER - AZ. LOMBARDA EDILIZIA RESIDENZ. PROV.BG I.A.C.P</t>
  </si>
  <si>
    <t>482/2020/BG-PA</t>
  </si>
  <si>
    <t>19-02-2021</t>
  </si>
  <si>
    <t>5/PA</t>
  </si>
  <si>
    <t>22-02-2021</t>
  </si>
  <si>
    <t>13-02-2021</t>
  </si>
  <si>
    <t>IMPRESA PAGANESSI S.R.L.</t>
  </si>
  <si>
    <t>0000002/PA</t>
  </si>
  <si>
    <t>A2A Energia SpA</t>
  </si>
  <si>
    <t>24-02-2021</t>
  </si>
  <si>
    <t>PREAN S.R.L.</t>
  </si>
  <si>
    <t>08-02-2021</t>
  </si>
  <si>
    <t>111/PA</t>
  </si>
  <si>
    <t>15-12-2020</t>
  </si>
  <si>
    <t>109/PA</t>
  </si>
  <si>
    <t>18-03-2021</t>
  </si>
  <si>
    <t>11-01-2021</t>
  </si>
  <si>
    <t>PA  203680</t>
  </si>
  <si>
    <t>01-12-2020</t>
  </si>
  <si>
    <t>05-01-2021</t>
  </si>
  <si>
    <t>SOENERGY S.R.L.</t>
  </si>
  <si>
    <t>12-02-2021</t>
  </si>
  <si>
    <t>04-01-2021</t>
  </si>
  <si>
    <t>BERGAMO INFRASTRUTTURE S.P.A.</t>
  </si>
  <si>
    <t>3 PA</t>
  </si>
  <si>
    <t>20-01-2021</t>
  </si>
  <si>
    <t>20-02-2021</t>
  </si>
  <si>
    <t>CAMPANA DENIS</t>
  </si>
  <si>
    <t>INTESA SANPAOLO SPA</t>
  </si>
  <si>
    <t>016X20211V6002066</t>
  </si>
  <si>
    <t>15-01-2021</t>
  </si>
  <si>
    <t>17-02-2021</t>
  </si>
  <si>
    <t>14-02-2021</t>
  </si>
  <si>
    <t>10-12-2020</t>
  </si>
  <si>
    <t>CONSINFO di PIFFARI Mauro</t>
  </si>
  <si>
    <t>200513/E</t>
  </si>
  <si>
    <t>30-11-2020</t>
  </si>
  <si>
    <t>10-01-2021</t>
  </si>
  <si>
    <t>PA  210352</t>
  </si>
  <si>
    <t>11-02-2021</t>
  </si>
  <si>
    <t>PA  210353</t>
  </si>
  <si>
    <t>NUOVA ASSISTENZA SOC.COOP.SOCIALE ONLUS</t>
  </si>
  <si>
    <t>3469/PA</t>
  </si>
  <si>
    <t>07-12-2020</t>
  </si>
  <si>
    <t>07-01-2021</t>
  </si>
  <si>
    <t>REPOSSI MARSILIO</t>
  </si>
  <si>
    <t>8/00</t>
  </si>
  <si>
    <t>UNIACQUE S.P.A.</t>
  </si>
  <si>
    <t>BERNARDELLI MASSIMO</t>
  </si>
  <si>
    <t>03/2021</t>
  </si>
  <si>
    <t>25-02-2021</t>
  </si>
  <si>
    <t>27-03-2021</t>
  </si>
  <si>
    <t>A.N.U.S.C.A. SRL</t>
  </si>
  <si>
    <t>64E</t>
  </si>
  <si>
    <t>26-01-2021</t>
  </si>
  <si>
    <t>57/P</t>
  </si>
  <si>
    <t>16-12-2020</t>
  </si>
  <si>
    <t>M.B. ELETTRICA DI BARONI OSCAR</t>
  </si>
  <si>
    <t>13-12-2020</t>
  </si>
  <si>
    <t>12-01-2021</t>
  </si>
  <si>
    <t>16-01-2021</t>
  </si>
  <si>
    <t>CRON.UP S.R.L. SOCIETA' A SOCIO UNICO</t>
  </si>
  <si>
    <t>000003/21/PA</t>
  </si>
  <si>
    <t>28-02-2021</t>
  </si>
  <si>
    <t>FIORINA MASSIMO</t>
  </si>
  <si>
    <t>25-01-2021</t>
  </si>
  <si>
    <t>PA  203906</t>
  </si>
  <si>
    <t>22-12-2020</t>
  </si>
  <si>
    <t>HALLEY INFORMATICA S.R.L.</t>
  </si>
  <si>
    <t>22206/16/10</t>
  </si>
  <si>
    <t>RENTOKIL INITIAL ITALIA S.P.A.</t>
  </si>
  <si>
    <t>CENPI S.C.R.L.</t>
  </si>
  <si>
    <t>SER CAR RISTORAZIONE COLLETTIVA S.P.A.</t>
  </si>
  <si>
    <t>001378-0CPAE</t>
  </si>
  <si>
    <t>001377-0CPAE</t>
  </si>
  <si>
    <t>PRIVACYCERT LOMBARDIA S.R.L.</t>
  </si>
  <si>
    <t>28-01-2021</t>
  </si>
  <si>
    <t>SE.T.CO. HOLDING SRL</t>
  </si>
  <si>
    <t>29-01-2021</t>
  </si>
  <si>
    <t>31-03-2021</t>
  </si>
  <si>
    <t>DFA S.r.l.</t>
  </si>
  <si>
    <t>000025-0CPA</t>
  </si>
  <si>
    <t>FATTPA 44_21</t>
  </si>
  <si>
    <t>26-03-2021</t>
  </si>
  <si>
    <t>69/P</t>
  </si>
  <si>
    <t>SETCO SERVIZI SRL</t>
  </si>
  <si>
    <t>INTRED SPA</t>
  </si>
  <si>
    <t>5671/2021</t>
  </si>
  <si>
    <t>04-03-2021</t>
  </si>
  <si>
    <t>01699/S</t>
  </si>
  <si>
    <t>25-03-2021</t>
  </si>
  <si>
    <t>02-04-2021</t>
  </si>
  <si>
    <t>HKSTYLECORP S.R.L</t>
  </si>
  <si>
    <t>1/PA</t>
  </si>
  <si>
    <t>FENAROLI MARIO &amp; C. S.N.C</t>
  </si>
  <si>
    <t>000009-0CPAPA</t>
  </si>
  <si>
    <t>27-02-2021</t>
  </si>
  <si>
    <t>03-04-2021</t>
  </si>
  <si>
    <t>IN MEDIA S.R.L.</t>
  </si>
  <si>
    <t>POLIPLAST SPA</t>
  </si>
  <si>
    <t>1299-VEN4</t>
  </si>
  <si>
    <t>000120/20/PA</t>
  </si>
  <si>
    <t>000132/20/PA</t>
  </si>
  <si>
    <t>01797/S</t>
  </si>
  <si>
    <t>12 /PA</t>
  </si>
  <si>
    <t>31-12-2020</t>
  </si>
  <si>
    <t>QCOM SPA</t>
  </si>
  <si>
    <t>002927/PA</t>
  </si>
  <si>
    <t>23-12-2020</t>
  </si>
  <si>
    <t>01-02-2021</t>
  </si>
  <si>
    <t>PA  210572</t>
  </si>
  <si>
    <t>Poste Italiane S.p.A.</t>
  </si>
  <si>
    <t>04-02-2021</t>
  </si>
  <si>
    <t>06-03-2021</t>
  </si>
  <si>
    <t>S.I.M.I. S.a.s. di Davide Cioni &amp; C.</t>
  </si>
  <si>
    <t>F.LLI LANFRANCHI SNC di LANFRANCHI ROBERTO E LUCIANO</t>
  </si>
  <si>
    <t>PA  210738</t>
  </si>
  <si>
    <t>02-03-2021</t>
  </si>
  <si>
    <t>BERGAMELLI S.R.L.</t>
  </si>
  <si>
    <t>S000066</t>
  </si>
  <si>
    <t>07-04-2021</t>
  </si>
  <si>
    <t>000002-0CPAPA</t>
  </si>
  <si>
    <t>04-04-2021</t>
  </si>
  <si>
    <t>3779/PA</t>
  </si>
  <si>
    <t>GM GRAFICA E STAMPA DI GIULIANO MAGNI</t>
  </si>
  <si>
    <t>502/EL</t>
  </si>
  <si>
    <t>SIBESTAR S.r.l.</t>
  </si>
  <si>
    <t>41/FT</t>
  </si>
  <si>
    <t>MONTEVECCHIO FABIO</t>
  </si>
  <si>
    <t>ENEL ENERGIA S.P.A.</t>
  </si>
  <si>
    <t>PA  210737</t>
  </si>
  <si>
    <t>06-04-2021</t>
  </si>
  <si>
    <t>07-02-2021</t>
  </si>
  <si>
    <t>CENTRO EDILIZIA S.R.L.</t>
  </si>
  <si>
    <t>000123/PA</t>
  </si>
  <si>
    <t>000124/PA</t>
  </si>
  <si>
    <t>ENI S.P.A. - GREEN/TRADITIONAL REFINERY AND MARKETING</t>
  </si>
  <si>
    <t>05-03-2021</t>
  </si>
  <si>
    <t>000103/20/PA</t>
  </si>
  <si>
    <t>AREAPROTECH S.R.L. PROMELIT GROUP</t>
  </si>
  <si>
    <t>PA  210070</t>
  </si>
  <si>
    <t>09-02-2021</t>
  </si>
  <si>
    <t>PA  210071</t>
  </si>
  <si>
    <t>897/16/10</t>
  </si>
  <si>
    <t>SUNNEXT S.R.L.</t>
  </si>
  <si>
    <t>170PA</t>
  </si>
  <si>
    <t>09-12-2020</t>
  </si>
  <si>
    <t>110/PA</t>
  </si>
  <si>
    <t>11-12-2020</t>
  </si>
  <si>
    <t>15-03-2021</t>
  </si>
  <si>
    <t>14-04-2021</t>
  </si>
  <si>
    <t>WOLTERS KLUWER ITALIA SRL Leggi d'Italia Profess.</t>
  </si>
  <si>
    <t>15-04-2021</t>
  </si>
  <si>
    <t>ENEL SERVIZIO ELETTRICO NAZIONALE SPA</t>
  </si>
  <si>
    <t>278/PA</t>
  </si>
  <si>
    <t>Associazione Nazionale Notifiche Atti</t>
  </si>
  <si>
    <t>FATTPA 64_21</t>
  </si>
  <si>
    <t>TIM S.P.A.</t>
  </si>
  <si>
    <t>8B00900741</t>
  </si>
  <si>
    <t>12-12-2020</t>
  </si>
  <si>
    <t>BONGIORNO ANTINFORTUNISTICA SRL</t>
  </si>
  <si>
    <t>333/PA/2020</t>
  </si>
  <si>
    <t>000137/PA</t>
  </si>
  <si>
    <t>000138/PA</t>
  </si>
  <si>
    <t>001648-0CPAE</t>
  </si>
  <si>
    <t>001647-0CPAE</t>
  </si>
  <si>
    <t>DAY RISTOSERVICE S.P.A.</t>
  </si>
  <si>
    <t>V0-133123</t>
  </si>
  <si>
    <t>14-01-2021</t>
  </si>
  <si>
    <t>7X04087457</t>
  </si>
  <si>
    <t>LODA OROBICA S.A.S. di Ghisleni Ing. Roberto</t>
  </si>
  <si>
    <t>16/PA</t>
  </si>
  <si>
    <t>000168-0CPAE</t>
  </si>
  <si>
    <t>1714/16/10</t>
  </si>
  <si>
    <t>03-02-2021</t>
  </si>
  <si>
    <t>V0-145072</t>
  </si>
  <si>
    <t>000167-0CPAE</t>
  </si>
  <si>
    <t>8B00901505</t>
  </si>
  <si>
    <t>8N00331417</t>
  </si>
  <si>
    <t>8B00897641</t>
  </si>
  <si>
    <t>8Z00653439</t>
  </si>
  <si>
    <t>000019/PA</t>
  </si>
  <si>
    <t>28-04-2021</t>
  </si>
  <si>
    <t>FRANCHINI SPA Servizi Ecologici</t>
  </si>
  <si>
    <t>A000239</t>
  </si>
  <si>
    <t>30-04-2021</t>
  </si>
  <si>
    <t>V0-156796</t>
  </si>
  <si>
    <t>10-03-2021</t>
  </si>
  <si>
    <t>000425-0CPAE</t>
  </si>
  <si>
    <t>000426-0CPAE</t>
  </si>
  <si>
    <t>BERTELLI PAOLA</t>
  </si>
  <si>
    <t>FRANCO OLMO di OLMO CARLO</t>
  </si>
  <si>
    <t>000027-0C1 PA</t>
  </si>
  <si>
    <t>31-05-2021</t>
  </si>
  <si>
    <t>000024-0C1 PA</t>
  </si>
  <si>
    <t>09-03-2021</t>
  </si>
  <si>
    <t>29-04-2021</t>
  </si>
  <si>
    <t>FORNITORE</t>
  </si>
  <si>
    <t>NUMERO FATTURA</t>
  </si>
  <si>
    <t>DATA FATTURA</t>
  </si>
  <si>
    <t>LOTTO SDI</t>
  </si>
  <si>
    <t>DATA PAGAMENTO</t>
  </si>
  <si>
    <t>DATA SCADENZA</t>
  </si>
  <si>
    <t>IMPORTO</t>
  </si>
  <si>
    <t>GIORNI DI RITARDO</t>
  </si>
  <si>
    <t>PRODOTTO</t>
  </si>
  <si>
    <t>INDICE TEMPESTIVITÀ DEI PAGAMENTI - 1° TRIMESTRE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</si>
</sst>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#,##0.00\ &quot;€&quot;;[Red]\-#,##0.00\ &quot;€&quot;"/>
  </numFmts>
  <fonts count="16">
    <font>
      <sz val="11"/>
      <color theme="1"/>
      <name val="Liberation Sans"/>
    </font>
    <font>
      <sz val="11"/>
      <color theme="1"/>
      <name val="Liberation Sans"/>
    </font>
    <font>
      <b/>
      <sz val="10"/>
      <color rgb="FF000000"/>
      <name val="Liberation Sans"/>
    </font>
    <font>
      <sz val="10"/>
      <color rgb="FFFFFFFF"/>
      <name val="Liberation Sans"/>
    </font>
    <font>
      <sz val="10"/>
      <color rgb="FFCC0000"/>
      <name val="Liberation Sans"/>
    </font>
    <font>
      <b/>
      <sz val="10"/>
      <color rgb="FFFFFFFF"/>
      <name val="Liberation Sans"/>
    </font>
    <font>
      <i/>
      <sz val="10"/>
      <color rgb="FF808080"/>
      <name val="Liberation Sans"/>
    </font>
    <font>
      <sz val="10"/>
      <color rgb="FF006600"/>
      <name val="Liberation Sans"/>
    </font>
    <font>
      <b/>
      <sz val="24"/>
      <color rgb="FF000000"/>
      <name val="Liberation Sans"/>
    </font>
    <font>
      <sz val="18"/>
      <color rgb="FF000000"/>
      <name val="Liberation Sans"/>
    </font>
    <font>
      <sz val="12"/>
      <color rgb="FF000000"/>
      <name val="Liberation Sans"/>
    </font>
    <font>
      <u/>
      <sz val="10"/>
      <color rgb="FF0000EE"/>
      <name val="Liberation Sans"/>
    </font>
    <font>
      <sz val="10"/>
      <color rgb="FF996600"/>
      <name val="Liberation Sans"/>
    </font>
    <font>
      <sz val="10"/>
      <color rgb="FF333333"/>
      <name val="Liberation Sans"/>
    </font>
    <font>
      <b/>
      <i/>
      <u/>
      <sz val="10"/>
      <color rgb="FF000000"/>
      <name val="Liberation Sans"/>
    </font>
    <font>
      <b/>
      <sz val="11"/>
      <color rgb="FFFF0000"/>
      <name val="Liberation Sans"/>
    </font>
  </fonts>
  <fills count="9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</fills>
  <borders count="6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9">
    <xf numFmtId="0" fontId="0" fillId="0" borderId="0"/>
    <xf numFmtId="0" fontId="2" fillId="0" borderId="0"/>
    <xf numFmtId="0" fontId="3" fillId="2" borderId="0"/>
    <xf numFmtId="0" fontId="3" fillId="3" borderId="0"/>
    <xf numFmtId="0" fontId="1" fillId="4" borderId="0"/>
    <xf numFmtId="0" fontId="4" fillId="5" borderId="0"/>
    <xf numFmtId="0" fontId="5" fillId="6" borderId="0"/>
    <xf numFmtId="0" fontId="6" fillId="0" borderId="0"/>
    <xf numFmtId="0" fontId="7" fillId="7" borderId="0"/>
    <xf numFmtId="0" fontId="8" fillId="0" borderId="0"/>
    <xf numFmtId="0" fontId="9" fillId="0" borderId="0"/>
    <xf numFmtId="0" fontId="10" fillId="0" borderId="0"/>
    <xf numFmtId="0" fontId="11" fillId="0" borderId="0"/>
    <xf numFmtId="0" fontId="12" fillId="8" borderId="0"/>
    <xf numFmtId="0" fontId="13" fillId="8" borderId="1"/>
    <xf numFmtId="0" fontId="14" fillId="0" borderId="0"/>
    <xf numFmtId="0" fontId="1" fillId="0" borderId="0"/>
    <xf numFmtId="0" fontId="1" fillId="0" borderId="0"/>
    <xf numFmtId="0" fontId="4" fillId="0" borderId="0"/>
  </cellStyleXfs>
  <cellXfs count="11">
    <xf numFmtId="0" fontId="0" fillId="0" borderId="0" xfId="0"/>
    <xf numFmtId="0" fontId="0" fillId="0" borderId="0" xfId="0" applyFill="1"/>
    <xf numFmtId="0" fontId="0" fillId="0" borderId="2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0" fillId="0" borderId="2" xfId="0" applyFill="1" applyBorder="1"/>
    <xf numFmtId="0" fontId="0" fillId="0" borderId="2" xfId="0" applyFill="1" applyBorder="1" applyAlignment="1">
      <alignment horizontal="right" vertical="center"/>
    </xf>
    <xf numFmtId="8" fontId="0" fillId="0" borderId="2" xfId="0" applyNumberFormat="1" applyFill="1" applyBorder="1" applyAlignment="1">
      <alignment horizontal="right" vertical="center"/>
    </xf>
    <xf numFmtId="8" fontId="0" fillId="0" borderId="0" xfId="0" applyNumberFormat="1" applyFill="1"/>
    <xf numFmtId="0" fontId="15" fillId="0" borderId="3" xfId="0" applyFont="1" applyFill="1" applyBorder="1" applyAlignment="1">
      <alignment horizontal="center"/>
    </xf>
    <xf numFmtId="0" fontId="15" fillId="0" borderId="4" xfId="0" applyFont="1" applyFill="1" applyBorder="1" applyAlignment="1">
      <alignment horizontal="center"/>
    </xf>
    <xf numFmtId="0" fontId="15" fillId="0" borderId="5" xfId="0" applyFont="1" applyFill="1" applyBorder="1" applyAlignment="1">
      <alignment horizontal="center"/>
    </xf>
  </cellXfs>
  <cellStyles count="19">
    <cellStyle name="Accent" xfId="1" xr:uid="{00000000-0005-0000-0000-000000000000}"/>
    <cellStyle name="Accent 1" xfId="2" xr:uid="{00000000-0005-0000-0000-000001000000}"/>
    <cellStyle name="Accent 2" xfId="3" xr:uid="{00000000-0005-0000-0000-000002000000}"/>
    <cellStyle name="Accent 3" xfId="4" xr:uid="{00000000-0005-0000-0000-000003000000}"/>
    <cellStyle name="Bad" xfId="5" xr:uid="{00000000-0005-0000-0000-000004000000}"/>
    <cellStyle name="Error" xfId="6" xr:uid="{00000000-0005-0000-0000-000005000000}"/>
    <cellStyle name="Footnote" xfId="7" xr:uid="{00000000-0005-0000-0000-000006000000}"/>
    <cellStyle name="Good" xfId="8" xr:uid="{00000000-0005-0000-0000-000007000000}"/>
    <cellStyle name="Heading" xfId="9" xr:uid="{00000000-0005-0000-0000-000008000000}"/>
    <cellStyle name="Heading 1" xfId="10" xr:uid="{00000000-0005-0000-0000-000009000000}"/>
    <cellStyle name="Heading 2" xfId="11" xr:uid="{00000000-0005-0000-0000-00000A000000}"/>
    <cellStyle name="Hyperlink" xfId="12" xr:uid="{00000000-0005-0000-0000-00000B000000}"/>
    <cellStyle name="Neutral" xfId="13" xr:uid="{00000000-0005-0000-0000-00000C000000}"/>
    <cellStyle name="Normale" xfId="0" builtinId="0" customBuiltin="1"/>
    <cellStyle name="Note" xfId="14" xr:uid="{00000000-0005-0000-0000-00000E000000}"/>
    <cellStyle name="Result" xfId="15" xr:uid="{00000000-0005-0000-0000-00000F000000}"/>
    <cellStyle name="Status" xfId="16" xr:uid="{00000000-0005-0000-0000-000010000000}"/>
    <cellStyle name="Text" xfId="17" xr:uid="{00000000-0005-0000-0000-000011000000}"/>
    <cellStyle name="Warning" xfId="18" xr:uid="{00000000-0005-0000-0000-00001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09"/>
  <sheetViews>
    <sheetView tabSelected="1" topLeftCell="A122" workbookViewId="0">
      <selection activeCell="F207" sqref="F207"/>
    </sheetView>
  </sheetViews>
  <sheetFormatPr defaultRowHeight="14.25"/>
  <cols>
    <col min="1" max="1" width="56.875" style="1" bestFit="1" customWidth="1"/>
    <col min="2" max="2" width="18.375" style="1" bestFit="1" customWidth="1"/>
    <col min="3" max="3" width="10.125" style="1" bestFit="1" customWidth="1"/>
    <col min="4" max="4" width="10.875" style="1" bestFit="1" customWidth="1"/>
    <col min="5" max="5" width="12.25" style="1" bestFit="1" customWidth="1"/>
    <col min="6" max="6" width="10.625" style="1" bestFit="1" customWidth="1"/>
    <col min="7" max="7" width="11.375" style="1" bestFit="1" customWidth="1"/>
    <col min="8" max="8" width="9.375" style="1" bestFit="1" customWidth="1"/>
    <col min="9" max="9" width="11.625" style="1" bestFit="1" customWidth="1"/>
  </cols>
  <sheetData>
    <row r="1" spans="1:9" ht="15">
      <c r="A1" s="8" t="s">
        <v>256</v>
      </c>
      <c r="B1" s="9"/>
      <c r="C1" s="9"/>
      <c r="D1" s="9"/>
      <c r="E1" s="9"/>
      <c r="F1" s="9"/>
      <c r="G1" s="9"/>
      <c r="H1" s="9"/>
      <c r="I1" s="10"/>
    </row>
    <row r="2" spans="1:9" ht="30.75" customHeight="1">
      <c r="A2" s="2" t="s">
        <v>247</v>
      </c>
      <c r="B2" s="3" t="s">
        <v>248</v>
      </c>
      <c r="C2" s="3" t="s">
        <v>249</v>
      </c>
      <c r="D2" s="2" t="s">
        <v>250</v>
      </c>
      <c r="E2" s="3" t="s">
        <v>251</v>
      </c>
      <c r="F2" s="3" t="s">
        <v>252</v>
      </c>
      <c r="G2" s="2" t="s">
        <v>253</v>
      </c>
      <c r="H2" s="3" t="s">
        <v>254</v>
      </c>
      <c r="I2" s="2" t="s">
        <v>255</v>
      </c>
    </row>
    <row r="3" spans="1:9">
      <c r="A3" s="4" t="s">
        <v>0</v>
      </c>
      <c r="B3" s="5" t="s">
        <v>2</v>
      </c>
      <c r="C3" s="2" t="s">
        <v>3</v>
      </c>
      <c r="D3" s="2">
        <v>3515512871</v>
      </c>
      <c r="E3" s="2" t="s">
        <v>1</v>
      </c>
      <c r="F3" s="2" t="s">
        <v>4</v>
      </c>
      <c r="G3" s="6">
        <v>550</v>
      </c>
      <c r="H3" s="5">
        <v>100</v>
      </c>
      <c r="I3" s="5">
        <v>50000</v>
      </c>
    </row>
    <row r="4" spans="1:9">
      <c r="A4" s="4" t="s">
        <v>5</v>
      </c>
      <c r="B4" s="5" t="s">
        <v>7</v>
      </c>
      <c r="C4" s="2" t="s">
        <v>8</v>
      </c>
      <c r="D4" s="2">
        <v>4227418952</v>
      </c>
      <c r="E4" s="2" t="s">
        <v>6</v>
      </c>
      <c r="F4" s="2" t="s">
        <v>9</v>
      </c>
      <c r="G4" s="6">
        <v>1019.2</v>
      </c>
      <c r="H4" s="5">
        <v>58</v>
      </c>
      <c r="I4" s="5">
        <v>56840</v>
      </c>
    </row>
    <row r="5" spans="1:9">
      <c r="A5" s="4" t="s">
        <v>10</v>
      </c>
      <c r="B5" s="5" t="str">
        <f>"001142020012"</f>
        <v>001142020012</v>
      </c>
      <c r="C5" s="2" t="s">
        <v>12</v>
      </c>
      <c r="D5" s="2">
        <v>4232310068</v>
      </c>
      <c r="E5" s="2" t="s">
        <v>11</v>
      </c>
      <c r="F5" s="2" t="s">
        <v>9</v>
      </c>
      <c r="G5" s="6">
        <v>44.97</v>
      </c>
      <c r="H5" s="5">
        <v>32</v>
      </c>
      <c r="I5" s="5">
        <v>1179.52</v>
      </c>
    </row>
    <row r="6" spans="1:9">
      <c r="A6" s="4" t="s">
        <v>13</v>
      </c>
      <c r="B6" s="5" t="s">
        <v>14</v>
      </c>
      <c r="C6" s="2" t="s">
        <v>15</v>
      </c>
      <c r="D6" s="2">
        <v>4243637661</v>
      </c>
      <c r="E6" s="2" t="s">
        <v>11</v>
      </c>
      <c r="F6" s="2" t="s">
        <v>16</v>
      </c>
      <c r="G6" s="6">
        <v>183</v>
      </c>
      <c r="H6" s="5">
        <v>28</v>
      </c>
      <c r="I6" s="5">
        <v>4200</v>
      </c>
    </row>
    <row r="7" spans="1:9">
      <c r="A7" s="4" t="s">
        <v>17</v>
      </c>
      <c r="B7" s="5" t="s">
        <v>18</v>
      </c>
      <c r="C7" s="2" t="s">
        <v>19</v>
      </c>
      <c r="D7" s="2">
        <v>4218307698</v>
      </c>
      <c r="E7" s="2" t="s">
        <v>1</v>
      </c>
      <c r="F7" s="2" t="s">
        <v>19</v>
      </c>
      <c r="G7" s="6">
        <v>134.19999999999999</v>
      </c>
      <c r="H7" s="5">
        <v>25</v>
      </c>
      <c r="I7" s="5">
        <v>2750</v>
      </c>
    </row>
    <row r="8" spans="1:9">
      <c r="A8" s="4" t="s">
        <v>20</v>
      </c>
      <c r="B8" s="5" t="str">
        <f>"412100165239"</f>
        <v>412100165239</v>
      </c>
      <c r="C8" s="2" t="s">
        <v>22</v>
      </c>
      <c r="D8" s="2">
        <v>4365188240</v>
      </c>
      <c r="E8" s="2" t="s">
        <v>21</v>
      </c>
      <c r="F8" s="2" t="s">
        <v>23</v>
      </c>
      <c r="G8" s="6">
        <v>89.93</v>
      </c>
      <c r="H8" s="5">
        <v>23</v>
      </c>
      <c r="I8" s="5">
        <v>1695.33</v>
      </c>
    </row>
    <row r="9" spans="1:9">
      <c r="A9" s="4" t="s">
        <v>20</v>
      </c>
      <c r="B9" s="5" t="str">
        <f>"412100165238"</f>
        <v>412100165238</v>
      </c>
      <c r="C9" s="2" t="s">
        <v>22</v>
      </c>
      <c r="D9" s="2">
        <v>4365212735</v>
      </c>
      <c r="E9" s="2" t="s">
        <v>21</v>
      </c>
      <c r="F9" s="2" t="s">
        <v>23</v>
      </c>
      <c r="G9" s="6">
        <v>57.99</v>
      </c>
      <c r="H9" s="5">
        <v>23</v>
      </c>
      <c r="I9" s="5">
        <v>1093.19</v>
      </c>
    </row>
    <row r="10" spans="1:9">
      <c r="A10" s="4" t="s">
        <v>20</v>
      </c>
      <c r="B10" s="5" t="str">
        <f>"412100165238"</f>
        <v>412100165238</v>
      </c>
      <c r="C10" s="2" t="s">
        <v>22</v>
      </c>
      <c r="D10" s="2">
        <v>4365212735</v>
      </c>
      <c r="E10" s="2" t="s">
        <v>21</v>
      </c>
      <c r="F10" s="2" t="s">
        <v>23</v>
      </c>
      <c r="G10" s="6">
        <v>45.3</v>
      </c>
      <c r="H10" s="5">
        <v>23</v>
      </c>
      <c r="I10" s="5">
        <v>853.99</v>
      </c>
    </row>
    <row r="11" spans="1:9">
      <c r="A11" s="4" t="s">
        <v>24</v>
      </c>
      <c r="B11" s="5" t="s">
        <v>25</v>
      </c>
      <c r="C11" s="2" t="s">
        <v>26</v>
      </c>
      <c r="D11" s="2">
        <v>4282815527</v>
      </c>
      <c r="E11" s="2" t="s">
        <v>11</v>
      </c>
      <c r="F11" s="2" t="s">
        <v>27</v>
      </c>
      <c r="G11" s="6">
        <v>1037.77</v>
      </c>
      <c r="H11" s="5">
        <v>22</v>
      </c>
      <c r="I11" s="5">
        <v>18713.86</v>
      </c>
    </row>
    <row r="12" spans="1:9">
      <c r="A12" s="4" t="s">
        <v>24</v>
      </c>
      <c r="B12" s="5" t="s">
        <v>25</v>
      </c>
      <c r="C12" s="2" t="s">
        <v>26</v>
      </c>
      <c r="D12" s="2">
        <v>4282815527</v>
      </c>
      <c r="E12" s="2" t="s">
        <v>11</v>
      </c>
      <c r="F12" s="2" t="s">
        <v>27</v>
      </c>
      <c r="G12" s="6">
        <v>2227.08</v>
      </c>
      <c r="H12" s="5">
        <v>22</v>
      </c>
      <c r="I12" s="5">
        <v>40160.559999999998</v>
      </c>
    </row>
    <row r="13" spans="1:9">
      <c r="A13" s="4" t="s">
        <v>24</v>
      </c>
      <c r="B13" s="5" t="s">
        <v>28</v>
      </c>
      <c r="C13" s="2" t="s">
        <v>26</v>
      </c>
      <c r="D13" s="2">
        <v>4282815830</v>
      </c>
      <c r="E13" s="2" t="s">
        <v>11</v>
      </c>
      <c r="F13" s="2" t="s">
        <v>27</v>
      </c>
      <c r="G13" s="6">
        <v>1708</v>
      </c>
      <c r="H13" s="5">
        <v>22</v>
      </c>
      <c r="I13" s="5">
        <v>30800</v>
      </c>
    </row>
    <row r="14" spans="1:9">
      <c r="A14" s="4" t="s">
        <v>29</v>
      </c>
      <c r="B14" s="5" t="s">
        <v>31</v>
      </c>
      <c r="C14" s="2" t="s">
        <v>32</v>
      </c>
      <c r="D14" s="2">
        <v>4418877811</v>
      </c>
      <c r="E14" s="2" t="s">
        <v>30</v>
      </c>
      <c r="F14" s="2" t="s">
        <v>33</v>
      </c>
      <c r="G14" s="6">
        <v>5992.02</v>
      </c>
      <c r="H14" s="5">
        <v>21</v>
      </c>
      <c r="I14" s="5">
        <v>114393.09</v>
      </c>
    </row>
    <row r="15" spans="1:9">
      <c r="A15" s="4" t="s">
        <v>34</v>
      </c>
      <c r="B15" s="5" t="s">
        <v>35</v>
      </c>
      <c r="C15" s="2" t="s">
        <v>36</v>
      </c>
      <c r="D15" s="2">
        <v>4297231491</v>
      </c>
      <c r="E15" s="2" t="s">
        <v>11</v>
      </c>
      <c r="F15" s="2" t="s">
        <v>37</v>
      </c>
      <c r="G15" s="6">
        <v>1640.9</v>
      </c>
      <c r="H15" s="5">
        <v>19</v>
      </c>
      <c r="I15" s="5">
        <v>25555</v>
      </c>
    </row>
    <row r="16" spans="1:9">
      <c r="A16" s="4" t="s">
        <v>38</v>
      </c>
      <c r="B16" s="5" t="s">
        <v>39</v>
      </c>
      <c r="C16" s="2" t="s">
        <v>40</v>
      </c>
      <c r="D16" s="2">
        <v>4312040707</v>
      </c>
      <c r="E16" s="2" t="s">
        <v>11</v>
      </c>
      <c r="F16" s="2" t="s">
        <v>41</v>
      </c>
      <c r="G16" s="6">
        <v>713.93</v>
      </c>
      <c r="H16" s="5">
        <v>18</v>
      </c>
      <c r="I16" s="5">
        <v>10533.42</v>
      </c>
    </row>
    <row r="17" spans="1:9">
      <c r="A17" s="4" t="s">
        <v>38</v>
      </c>
      <c r="B17" s="5" t="s">
        <v>39</v>
      </c>
      <c r="C17" s="2" t="s">
        <v>40</v>
      </c>
      <c r="D17" s="2">
        <v>4312040707</v>
      </c>
      <c r="E17" s="2" t="s">
        <v>11</v>
      </c>
      <c r="F17" s="2" t="s">
        <v>41</v>
      </c>
      <c r="G17" s="6">
        <v>1427.88</v>
      </c>
      <c r="H17" s="5">
        <v>18</v>
      </c>
      <c r="I17" s="5">
        <v>21067.02</v>
      </c>
    </row>
    <row r="18" spans="1:9">
      <c r="A18" s="4" t="s">
        <v>42</v>
      </c>
      <c r="B18" s="5" t="str">
        <f>"2"</f>
        <v>2</v>
      </c>
      <c r="C18" s="2" t="s">
        <v>43</v>
      </c>
      <c r="D18" s="2">
        <v>4373431895</v>
      </c>
      <c r="E18" s="2" t="s">
        <v>27</v>
      </c>
      <c r="F18" s="2" t="s">
        <v>43</v>
      </c>
      <c r="G18" s="6">
        <v>219.6</v>
      </c>
      <c r="H18" s="5">
        <v>14</v>
      </c>
      <c r="I18" s="5">
        <v>2520</v>
      </c>
    </row>
    <row r="19" spans="1:9">
      <c r="A19" s="4" t="s">
        <v>44</v>
      </c>
      <c r="B19" s="5" t="str">
        <f>"17037"</f>
        <v>17037</v>
      </c>
      <c r="C19" s="2" t="s">
        <v>36</v>
      </c>
      <c r="D19" s="2">
        <v>4299414979</v>
      </c>
      <c r="E19" s="2" t="s">
        <v>11</v>
      </c>
      <c r="F19" s="2" t="s">
        <v>45</v>
      </c>
      <c r="G19" s="6">
        <v>194.38</v>
      </c>
      <c r="H19" s="5">
        <v>13</v>
      </c>
      <c r="I19" s="5">
        <v>2526.94</v>
      </c>
    </row>
    <row r="20" spans="1:9">
      <c r="A20" s="4" t="s">
        <v>44</v>
      </c>
      <c r="B20" s="5" t="str">
        <f>"17038"</f>
        <v>17038</v>
      </c>
      <c r="C20" s="2" t="s">
        <v>36</v>
      </c>
      <c r="D20" s="2">
        <v>4299414997</v>
      </c>
      <c r="E20" s="2" t="s">
        <v>11</v>
      </c>
      <c r="F20" s="2" t="s">
        <v>45</v>
      </c>
      <c r="G20" s="6">
        <v>1099.52</v>
      </c>
      <c r="H20" s="5">
        <v>13</v>
      </c>
      <c r="I20" s="5">
        <v>14293.76</v>
      </c>
    </row>
    <row r="21" spans="1:9">
      <c r="A21" s="4" t="s">
        <v>46</v>
      </c>
      <c r="B21" s="5" t="s">
        <v>47</v>
      </c>
      <c r="C21" s="2" t="s">
        <v>48</v>
      </c>
      <c r="D21" s="2">
        <v>4528632088</v>
      </c>
      <c r="E21" s="2" t="s">
        <v>21</v>
      </c>
      <c r="F21" s="2" t="s">
        <v>49</v>
      </c>
      <c r="G21" s="6">
        <v>28514.43</v>
      </c>
      <c r="H21" s="5">
        <v>11</v>
      </c>
      <c r="I21" s="5">
        <v>285144.31</v>
      </c>
    </row>
    <row r="22" spans="1:9">
      <c r="A22" s="4" t="s">
        <v>50</v>
      </c>
      <c r="B22" s="5" t="s">
        <v>51</v>
      </c>
      <c r="C22" s="2" t="s">
        <v>12</v>
      </c>
      <c r="D22" s="2">
        <v>4233751282</v>
      </c>
      <c r="E22" s="2" t="s">
        <v>27</v>
      </c>
      <c r="F22" s="2" t="s">
        <v>9</v>
      </c>
      <c r="G22" s="6">
        <v>467.75</v>
      </c>
      <c r="H22" s="5">
        <v>10</v>
      </c>
      <c r="I22" s="5">
        <v>3834</v>
      </c>
    </row>
    <row r="23" spans="1:9">
      <c r="A23" s="4" t="s">
        <v>38</v>
      </c>
      <c r="B23" s="5" t="s">
        <v>53</v>
      </c>
      <c r="C23" s="2" t="s">
        <v>43</v>
      </c>
      <c r="D23" s="2">
        <v>4388097429</v>
      </c>
      <c r="E23" s="2" t="s">
        <v>54</v>
      </c>
      <c r="F23" s="2" t="s">
        <v>55</v>
      </c>
      <c r="G23" s="6">
        <v>527.91999999999996</v>
      </c>
      <c r="H23" s="5">
        <v>9</v>
      </c>
      <c r="I23" s="5">
        <v>3894.48</v>
      </c>
    </row>
    <row r="24" spans="1:9">
      <c r="A24" s="4" t="s">
        <v>38</v>
      </c>
      <c r="B24" s="5" t="s">
        <v>53</v>
      </c>
      <c r="C24" s="2" t="s">
        <v>43</v>
      </c>
      <c r="D24" s="2">
        <v>4388097429</v>
      </c>
      <c r="E24" s="2" t="s">
        <v>54</v>
      </c>
      <c r="F24" s="2" t="s">
        <v>55</v>
      </c>
      <c r="G24" s="6">
        <v>358.41</v>
      </c>
      <c r="H24" s="5">
        <v>9</v>
      </c>
      <c r="I24" s="5">
        <v>2644.02</v>
      </c>
    </row>
    <row r="25" spans="1:9">
      <c r="A25" s="4" t="s">
        <v>56</v>
      </c>
      <c r="B25" s="5" t="s">
        <v>57</v>
      </c>
      <c r="C25" s="2" t="s">
        <v>43</v>
      </c>
      <c r="D25" s="2">
        <v>4369894986</v>
      </c>
      <c r="E25" s="2" t="s">
        <v>54</v>
      </c>
      <c r="F25" s="2" t="s">
        <v>55</v>
      </c>
      <c r="G25" s="6">
        <v>4880</v>
      </c>
      <c r="H25" s="5">
        <v>9</v>
      </c>
      <c r="I25" s="5">
        <v>36000</v>
      </c>
    </row>
    <row r="26" spans="1:9">
      <c r="A26" s="4" t="s">
        <v>56</v>
      </c>
      <c r="B26" s="5" t="s">
        <v>57</v>
      </c>
      <c r="C26" s="2" t="s">
        <v>43</v>
      </c>
      <c r="D26" s="2">
        <v>4369894986</v>
      </c>
      <c r="E26" s="2" t="s">
        <v>54</v>
      </c>
      <c r="F26" s="2" t="s">
        <v>55</v>
      </c>
      <c r="G26" s="6">
        <v>485.26</v>
      </c>
      <c r="H26" s="5">
        <v>9</v>
      </c>
      <c r="I26" s="5">
        <v>3579.75</v>
      </c>
    </row>
    <row r="27" spans="1:9">
      <c r="A27" s="4" t="s">
        <v>58</v>
      </c>
      <c r="B27" s="5" t="str">
        <f>"821000061053"</f>
        <v>821000061053</v>
      </c>
      <c r="C27" s="2" t="s">
        <v>59</v>
      </c>
      <c r="D27" s="2">
        <v>4600508563</v>
      </c>
      <c r="E27" s="2" t="s">
        <v>21</v>
      </c>
      <c r="F27" s="2" t="s">
        <v>6</v>
      </c>
      <c r="G27" s="6">
        <v>452.15</v>
      </c>
      <c r="H27" s="5">
        <v>8</v>
      </c>
      <c r="I27" s="5">
        <v>3327.12</v>
      </c>
    </row>
    <row r="28" spans="1:9">
      <c r="A28" s="4" t="s">
        <v>58</v>
      </c>
      <c r="B28" s="5" t="str">
        <f>"821000061052"</f>
        <v>821000061052</v>
      </c>
      <c r="C28" s="2" t="s">
        <v>59</v>
      </c>
      <c r="D28" s="2">
        <v>4600518536</v>
      </c>
      <c r="E28" s="2" t="s">
        <v>21</v>
      </c>
      <c r="F28" s="2" t="s">
        <v>6</v>
      </c>
      <c r="G28" s="6">
        <v>1573.81</v>
      </c>
      <c r="H28" s="5">
        <v>8</v>
      </c>
      <c r="I28" s="5">
        <v>10897.84</v>
      </c>
    </row>
    <row r="29" spans="1:9">
      <c r="A29" s="4" t="s">
        <v>58</v>
      </c>
      <c r="B29" s="5" t="str">
        <f>"821000044504"</f>
        <v>821000044504</v>
      </c>
      <c r="C29" s="2" t="s">
        <v>59</v>
      </c>
      <c r="D29" s="2">
        <v>4600518951</v>
      </c>
      <c r="E29" s="2" t="s">
        <v>21</v>
      </c>
      <c r="F29" s="2" t="s">
        <v>6</v>
      </c>
      <c r="G29" s="6">
        <v>235.07</v>
      </c>
      <c r="H29" s="5">
        <v>8</v>
      </c>
      <c r="I29" s="5">
        <v>1688.08</v>
      </c>
    </row>
    <row r="30" spans="1:9">
      <c r="A30" s="4" t="s">
        <v>58</v>
      </c>
      <c r="B30" s="5" t="str">
        <f>"821000043942"</f>
        <v>821000043942</v>
      </c>
      <c r="C30" s="2" t="s">
        <v>59</v>
      </c>
      <c r="D30" s="2">
        <v>4600519483</v>
      </c>
      <c r="E30" s="2" t="s">
        <v>21</v>
      </c>
      <c r="F30" s="2" t="s">
        <v>6</v>
      </c>
      <c r="G30" s="6">
        <v>120.96</v>
      </c>
      <c r="H30" s="5">
        <v>8</v>
      </c>
      <c r="I30" s="5">
        <v>900.96</v>
      </c>
    </row>
    <row r="31" spans="1:9">
      <c r="A31" s="4" t="s">
        <v>60</v>
      </c>
      <c r="B31" s="5" t="s">
        <v>62</v>
      </c>
      <c r="C31" s="2" t="s">
        <v>63</v>
      </c>
      <c r="D31" s="2">
        <v>4213031096</v>
      </c>
      <c r="E31" s="2" t="s">
        <v>61</v>
      </c>
      <c r="F31" s="2" t="s">
        <v>41</v>
      </c>
      <c r="G31" s="6">
        <v>1098</v>
      </c>
      <c r="H31" s="5">
        <v>8</v>
      </c>
      <c r="I31" s="5">
        <v>7200</v>
      </c>
    </row>
    <row r="32" spans="1:9">
      <c r="A32" s="4" t="s">
        <v>60</v>
      </c>
      <c r="B32" s="5" t="s">
        <v>64</v>
      </c>
      <c r="C32" s="2" t="s">
        <v>63</v>
      </c>
      <c r="D32" s="2">
        <v>4213041275</v>
      </c>
      <c r="E32" s="2" t="s">
        <v>61</v>
      </c>
      <c r="F32" s="2" t="s">
        <v>41</v>
      </c>
      <c r="G32" s="6">
        <v>366</v>
      </c>
      <c r="H32" s="5">
        <v>8</v>
      </c>
      <c r="I32" s="5">
        <v>2400</v>
      </c>
    </row>
    <row r="33" spans="1:9">
      <c r="A33" s="4" t="s">
        <v>58</v>
      </c>
      <c r="B33" s="5" t="str">
        <f>"821000067003"</f>
        <v>821000067003</v>
      </c>
      <c r="C33" s="2" t="s">
        <v>33</v>
      </c>
      <c r="D33" s="2">
        <v>4612537461</v>
      </c>
      <c r="E33" s="2" t="s">
        <v>21</v>
      </c>
      <c r="F33" s="2" t="s">
        <v>65</v>
      </c>
      <c r="G33" s="6">
        <v>47.21</v>
      </c>
      <c r="H33" s="5">
        <v>6</v>
      </c>
      <c r="I33" s="5">
        <v>238.92</v>
      </c>
    </row>
    <row r="34" spans="1:9">
      <c r="A34" s="4" t="s">
        <v>29</v>
      </c>
      <c r="B34" s="5" t="s">
        <v>67</v>
      </c>
      <c r="C34" s="2" t="s">
        <v>68</v>
      </c>
      <c r="D34" s="2">
        <v>4127920018</v>
      </c>
      <c r="E34" s="2" t="s">
        <v>66</v>
      </c>
      <c r="F34" s="2" t="s">
        <v>69</v>
      </c>
      <c r="G34" s="6">
        <v>11392.63</v>
      </c>
      <c r="H34" s="5">
        <v>6</v>
      </c>
      <c r="I34" s="5">
        <v>62141.64</v>
      </c>
    </row>
    <row r="35" spans="1:9">
      <c r="A35" s="4" t="s">
        <v>70</v>
      </c>
      <c r="B35" s="5" t="str">
        <f>"211021176"</f>
        <v>211021176</v>
      </c>
      <c r="C35" s="2" t="s">
        <v>71</v>
      </c>
      <c r="D35" s="2">
        <v>4560106761</v>
      </c>
      <c r="E35" s="2" t="s">
        <v>21</v>
      </c>
      <c r="F35" s="2" t="s">
        <v>30</v>
      </c>
      <c r="G35" s="6">
        <v>988.97</v>
      </c>
      <c r="H35" s="5">
        <v>5</v>
      </c>
      <c r="I35" s="5">
        <v>4495.3</v>
      </c>
    </row>
    <row r="36" spans="1:9">
      <c r="A36" s="4" t="s">
        <v>70</v>
      </c>
      <c r="B36" s="5" t="str">
        <f>"211021176"</f>
        <v>211021176</v>
      </c>
      <c r="C36" s="2" t="s">
        <v>71</v>
      </c>
      <c r="D36" s="2">
        <v>4560106761</v>
      </c>
      <c r="E36" s="2" t="s">
        <v>21</v>
      </c>
      <c r="F36" s="2" t="s">
        <v>30</v>
      </c>
      <c r="G36" s="6">
        <v>5327.85</v>
      </c>
      <c r="H36" s="5">
        <v>5</v>
      </c>
      <c r="I36" s="5">
        <v>21835.45</v>
      </c>
    </row>
    <row r="37" spans="1:9">
      <c r="A37" s="4" t="s">
        <v>70</v>
      </c>
      <c r="B37" s="5" t="str">
        <f>"211021176"</f>
        <v>211021176</v>
      </c>
      <c r="C37" s="2" t="s">
        <v>71</v>
      </c>
      <c r="D37" s="2">
        <v>4560106761</v>
      </c>
      <c r="E37" s="2" t="s">
        <v>21</v>
      </c>
      <c r="F37" s="2" t="s">
        <v>30</v>
      </c>
      <c r="G37" s="6">
        <v>172.29</v>
      </c>
      <c r="H37" s="5">
        <v>5</v>
      </c>
      <c r="I37" s="5">
        <v>783.15</v>
      </c>
    </row>
    <row r="38" spans="1:9">
      <c r="A38" s="4" t="s">
        <v>10</v>
      </c>
      <c r="B38" s="5" t="str">
        <f>"001142020011"</f>
        <v>001142020011</v>
      </c>
      <c r="C38" s="2" t="s">
        <v>63</v>
      </c>
      <c r="D38" s="2">
        <v>4211888367</v>
      </c>
      <c r="E38" s="2" t="s">
        <v>1</v>
      </c>
      <c r="F38" s="2" t="s">
        <v>72</v>
      </c>
      <c r="G38" s="6">
        <v>806.66</v>
      </c>
      <c r="H38" s="5">
        <v>4</v>
      </c>
      <c r="I38" s="5">
        <v>2660.6</v>
      </c>
    </row>
    <row r="39" spans="1:9">
      <c r="A39" s="4" t="s">
        <v>73</v>
      </c>
      <c r="B39" s="5" t="s">
        <v>74</v>
      </c>
      <c r="C39" s="2" t="s">
        <v>75</v>
      </c>
      <c r="D39" s="2">
        <v>4410736740</v>
      </c>
      <c r="E39" s="2" t="s">
        <v>59</v>
      </c>
      <c r="F39" s="2" t="s">
        <v>76</v>
      </c>
      <c r="G39" s="6">
        <v>133.47</v>
      </c>
      <c r="H39" s="5">
        <v>4</v>
      </c>
      <c r="I39" s="5">
        <v>437.6</v>
      </c>
    </row>
    <row r="40" spans="1:9">
      <c r="A40" s="4" t="s">
        <v>77</v>
      </c>
      <c r="B40" s="5" t="str">
        <f>"1"</f>
        <v>1</v>
      </c>
      <c r="C40" s="2" t="s">
        <v>75</v>
      </c>
      <c r="D40" s="2">
        <v>4402651375</v>
      </c>
      <c r="E40" s="2" t="s">
        <v>54</v>
      </c>
      <c r="F40" s="2" t="s">
        <v>52</v>
      </c>
      <c r="G40" s="6">
        <v>1167.3</v>
      </c>
      <c r="H40" s="5">
        <v>3</v>
      </c>
      <c r="I40" s="5">
        <v>3501.9</v>
      </c>
    </row>
    <row r="41" spans="1:9">
      <c r="A41" s="4" t="s">
        <v>77</v>
      </c>
      <c r="B41" s="5" t="str">
        <f>"2"</f>
        <v>2</v>
      </c>
      <c r="C41" s="2" t="s">
        <v>75</v>
      </c>
      <c r="D41" s="2">
        <v>4402672591</v>
      </c>
      <c r="E41" s="2" t="s">
        <v>54</v>
      </c>
      <c r="F41" s="2" t="s">
        <v>52</v>
      </c>
      <c r="G41" s="6">
        <v>1167.3</v>
      </c>
      <c r="H41" s="5">
        <v>3</v>
      </c>
      <c r="I41" s="5">
        <v>3501.9</v>
      </c>
    </row>
    <row r="42" spans="1:9">
      <c r="A42" s="4" t="s">
        <v>78</v>
      </c>
      <c r="B42" s="5" t="s">
        <v>79</v>
      </c>
      <c r="C42" s="2" t="s">
        <v>80</v>
      </c>
      <c r="D42" s="2">
        <v>4439388381</v>
      </c>
      <c r="E42" s="2" t="s">
        <v>81</v>
      </c>
      <c r="F42" s="2" t="s">
        <v>82</v>
      </c>
      <c r="G42" s="6">
        <v>879.99</v>
      </c>
      <c r="H42" s="5">
        <v>3</v>
      </c>
      <c r="I42" s="5">
        <v>0</v>
      </c>
    </row>
    <row r="43" spans="1:9">
      <c r="A43" s="4" t="s">
        <v>78</v>
      </c>
      <c r="B43" s="5" t="s">
        <v>79</v>
      </c>
      <c r="C43" s="2" t="s">
        <v>80</v>
      </c>
      <c r="D43" s="2">
        <v>4439388381</v>
      </c>
      <c r="E43" s="2" t="s">
        <v>81</v>
      </c>
      <c r="F43" s="2" t="s">
        <v>82</v>
      </c>
      <c r="G43" s="6">
        <v>3999.96</v>
      </c>
      <c r="H43" s="5">
        <v>3</v>
      </c>
      <c r="I43" s="5">
        <v>11999.88</v>
      </c>
    </row>
    <row r="44" spans="1:9">
      <c r="A44" s="4" t="s">
        <v>42</v>
      </c>
      <c r="B44" s="5" t="str">
        <f>"48"</f>
        <v>48</v>
      </c>
      <c r="C44" s="2" t="s">
        <v>83</v>
      </c>
      <c r="D44" s="2">
        <v>4235190886</v>
      </c>
      <c r="E44" s="2" t="s">
        <v>75</v>
      </c>
      <c r="F44" s="2" t="s">
        <v>9</v>
      </c>
      <c r="G44" s="6">
        <v>33220</v>
      </c>
      <c r="H44" s="5">
        <v>3</v>
      </c>
      <c r="I44" s="5">
        <v>99660</v>
      </c>
    </row>
    <row r="45" spans="1:9">
      <c r="A45" s="4" t="s">
        <v>84</v>
      </c>
      <c r="B45" s="5" t="s">
        <v>85</v>
      </c>
      <c r="C45" s="2" t="s">
        <v>86</v>
      </c>
      <c r="D45" s="2">
        <v>4187663388</v>
      </c>
      <c r="E45" s="2" t="s">
        <v>66</v>
      </c>
      <c r="F45" s="2" t="s">
        <v>87</v>
      </c>
      <c r="G45" s="6">
        <v>384.06</v>
      </c>
      <c r="H45" s="5">
        <v>1</v>
      </c>
      <c r="I45" s="5">
        <v>314.8</v>
      </c>
    </row>
    <row r="46" spans="1:9">
      <c r="A46" s="4" t="s">
        <v>29</v>
      </c>
      <c r="B46" s="5" t="s">
        <v>88</v>
      </c>
      <c r="C46" s="2" t="s">
        <v>89</v>
      </c>
      <c r="D46" s="2">
        <v>4535995871</v>
      </c>
      <c r="E46" s="2" t="s">
        <v>30</v>
      </c>
      <c r="F46" s="2" t="s">
        <v>65</v>
      </c>
      <c r="G46" s="6">
        <v>11392.63</v>
      </c>
      <c r="H46" s="5">
        <v>1</v>
      </c>
      <c r="I46" s="5">
        <v>10356.94</v>
      </c>
    </row>
    <row r="47" spans="1:9">
      <c r="A47" s="4" t="s">
        <v>29</v>
      </c>
      <c r="B47" s="5" t="s">
        <v>90</v>
      </c>
      <c r="C47" s="2" t="s">
        <v>89</v>
      </c>
      <c r="D47" s="2">
        <v>4536076149</v>
      </c>
      <c r="E47" s="2" t="s">
        <v>30</v>
      </c>
      <c r="F47" s="2" t="s">
        <v>65</v>
      </c>
      <c r="G47" s="6">
        <v>1779.66</v>
      </c>
      <c r="H47" s="5">
        <v>1</v>
      </c>
      <c r="I47" s="5">
        <v>1617.87</v>
      </c>
    </row>
    <row r="48" spans="1:9">
      <c r="A48" s="4" t="s">
        <v>91</v>
      </c>
      <c r="B48" s="5" t="s">
        <v>92</v>
      </c>
      <c r="C48" s="2" t="s">
        <v>93</v>
      </c>
      <c r="D48" s="2">
        <v>4193543417</v>
      </c>
      <c r="E48" s="2" t="s">
        <v>1</v>
      </c>
      <c r="F48" s="2" t="s">
        <v>94</v>
      </c>
      <c r="G48" s="6">
        <v>8274.4699999999993</v>
      </c>
      <c r="H48" s="5">
        <v>1</v>
      </c>
      <c r="I48" s="5">
        <v>7880.45</v>
      </c>
    </row>
    <row r="49" spans="1:9">
      <c r="A49" s="4" t="s">
        <v>95</v>
      </c>
      <c r="B49" s="5" t="s">
        <v>96</v>
      </c>
      <c r="C49" s="2" t="s">
        <v>32</v>
      </c>
      <c r="D49" s="2">
        <v>4414901283</v>
      </c>
      <c r="E49" s="2" t="s">
        <v>54</v>
      </c>
      <c r="F49" s="2" t="s">
        <v>54</v>
      </c>
      <c r="G49" s="6">
        <v>3825.43</v>
      </c>
      <c r="H49" s="5">
        <v>0</v>
      </c>
      <c r="I49" s="5">
        <v>0</v>
      </c>
    </row>
    <row r="50" spans="1:9">
      <c r="A50" s="4" t="s">
        <v>95</v>
      </c>
      <c r="B50" s="5" t="s">
        <v>96</v>
      </c>
      <c r="C50" s="2" t="s">
        <v>32</v>
      </c>
      <c r="D50" s="2">
        <v>4414901283</v>
      </c>
      <c r="E50" s="2" t="s">
        <v>54</v>
      </c>
      <c r="F50" s="2" t="s">
        <v>54</v>
      </c>
      <c r="G50" s="6">
        <v>38.270000000000003</v>
      </c>
      <c r="H50" s="5">
        <v>0</v>
      </c>
      <c r="I50" s="5">
        <v>0</v>
      </c>
    </row>
    <row r="51" spans="1:9">
      <c r="A51" s="4" t="s">
        <v>97</v>
      </c>
      <c r="B51" s="5" t="str">
        <f>"202020018780"</f>
        <v>202020018780</v>
      </c>
      <c r="C51" s="2" t="s">
        <v>83</v>
      </c>
      <c r="D51" s="2">
        <v>4215488832</v>
      </c>
      <c r="E51" s="2" t="s">
        <v>1</v>
      </c>
      <c r="F51" s="2" t="s">
        <v>66</v>
      </c>
      <c r="G51" s="6">
        <v>183.8</v>
      </c>
      <c r="H51" s="5">
        <v>-3</v>
      </c>
      <c r="I51" s="5">
        <v>-501.27</v>
      </c>
    </row>
    <row r="52" spans="1:9">
      <c r="A52" s="4" t="s">
        <v>97</v>
      </c>
      <c r="B52" s="5" t="str">
        <f>"202020018775"</f>
        <v>202020018775</v>
      </c>
      <c r="C52" s="2" t="s">
        <v>83</v>
      </c>
      <c r="D52" s="2">
        <v>4215488755</v>
      </c>
      <c r="E52" s="2" t="s">
        <v>1</v>
      </c>
      <c r="F52" s="2" t="s">
        <v>66</v>
      </c>
      <c r="G52" s="6">
        <v>21.21</v>
      </c>
      <c r="H52" s="5">
        <v>-3</v>
      </c>
      <c r="I52" s="5">
        <v>-57.84</v>
      </c>
    </row>
    <row r="53" spans="1:9">
      <c r="A53" s="4" t="s">
        <v>97</v>
      </c>
      <c r="B53" s="5" t="str">
        <f>"202020018779"</f>
        <v>202020018779</v>
      </c>
      <c r="C53" s="2" t="s">
        <v>83</v>
      </c>
      <c r="D53" s="2">
        <v>4215488773</v>
      </c>
      <c r="E53" s="2" t="s">
        <v>1</v>
      </c>
      <c r="F53" s="2" t="s">
        <v>66</v>
      </c>
      <c r="G53" s="6">
        <v>16.54</v>
      </c>
      <c r="H53" s="5">
        <v>-3</v>
      </c>
      <c r="I53" s="5">
        <v>-45.12</v>
      </c>
    </row>
    <row r="54" spans="1:9">
      <c r="A54" s="4" t="s">
        <v>97</v>
      </c>
      <c r="B54" s="5" t="str">
        <f>"202020018774"</f>
        <v>202020018774</v>
      </c>
      <c r="C54" s="2" t="s">
        <v>83</v>
      </c>
      <c r="D54" s="2">
        <v>4215488911</v>
      </c>
      <c r="E54" s="2" t="s">
        <v>1</v>
      </c>
      <c r="F54" s="2" t="s">
        <v>66</v>
      </c>
      <c r="G54" s="6">
        <v>41.14</v>
      </c>
      <c r="H54" s="5">
        <v>-3</v>
      </c>
      <c r="I54" s="5">
        <v>-112.2</v>
      </c>
    </row>
    <row r="55" spans="1:9">
      <c r="A55" s="4" t="s">
        <v>97</v>
      </c>
      <c r="B55" s="5" t="str">
        <f>"202020018777"</f>
        <v>202020018777</v>
      </c>
      <c r="C55" s="2" t="s">
        <v>83</v>
      </c>
      <c r="D55" s="2">
        <v>4215488779</v>
      </c>
      <c r="E55" s="2" t="s">
        <v>1</v>
      </c>
      <c r="F55" s="2" t="s">
        <v>66</v>
      </c>
      <c r="G55" s="6">
        <v>17.239999999999998</v>
      </c>
      <c r="H55" s="5">
        <v>-3</v>
      </c>
      <c r="I55" s="5">
        <v>-47.01</v>
      </c>
    </row>
    <row r="56" spans="1:9">
      <c r="A56" s="4" t="s">
        <v>97</v>
      </c>
      <c r="B56" s="5" t="str">
        <f>"202020018772"</f>
        <v>202020018772</v>
      </c>
      <c r="C56" s="2" t="s">
        <v>83</v>
      </c>
      <c r="D56" s="2">
        <v>4215488841</v>
      </c>
      <c r="E56" s="2" t="s">
        <v>1</v>
      </c>
      <c r="F56" s="2" t="s">
        <v>66</v>
      </c>
      <c r="G56" s="6">
        <v>9.57</v>
      </c>
      <c r="H56" s="5">
        <v>-3</v>
      </c>
      <c r="I56" s="5">
        <v>-26.1</v>
      </c>
    </row>
    <row r="57" spans="1:9">
      <c r="A57" s="4" t="s">
        <v>97</v>
      </c>
      <c r="B57" s="5" t="str">
        <f>"202020018781"</f>
        <v>202020018781</v>
      </c>
      <c r="C57" s="2" t="s">
        <v>83</v>
      </c>
      <c r="D57" s="2">
        <v>4215488902</v>
      </c>
      <c r="E57" s="2" t="s">
        <v>1</v>
      </c>
      <c r="F57" s="2" t="s">
        <v>66</v>
      </c>
      <c r="G57" s="6">
        <v>4.3899999999999997</v>
      </c>
      <c r="H57" s="5">
        <v>-3</v>
      </c>
      <c r="I57" s="5">
        <v>-11.97</v>
      </c>
    </row>
    <row r="58" spans="1:9">
      <c r="A58" s="4" t="s">
        <v>97</v>
      </c>
      <c r="B58" s="5" t="str">
        <f>"202020018778"</f>
        <v>202020018778</v>
      </c>
      <c r="C58" s="2" t="s">
        <v>83</v>
      </c>
      <c r="D58" s="2">
        <v>4215488782</v>
      </c>
      <c r="E58" s="2" t="s">
        <v>1</v>
      </c>
      <c r="F58" s="2" t="s">
        <v>66</v>
      </c>
      <c r="G58" s="6">
        <v>58.4</v>
      </c>
      <c r="H58" s="5">
        <v>-3</v>
      </c>
      <c r="I58" s="5">
        <v>-159.27000000000001</v>
      </c>
    </row>
    <row r="59" spans="1:9">
      <c r="A59" s="4" t="s">
        <v>97</v>
      </c>
      <c r="B59" s="5" t="str">
        <f>"202020018782"</f>
        <v>202020018782</v>
      </c>
      <c r="C59" s="2" t="s">
        <v>83</v>
      </c>
      <c r="D59" s="2">
        <v>4215488839</v>
      </c>
      <c r="E59" s="2" t="s">
        <v>1</v>
      </c>
      <c r="F59" s="2" t="s">
        <v>66</v>
      </c>
      <c r="G59" s="6">
        <v>31.7</v>
      </c>
      <c r="H59" s="5">
        <v>-3</v>
      </c>
      <c r="I59" s="5">
        <v>-82.92</v>
      </c>
    </row>
    <row r="60" spans="1:9">
      <c r="A60" s="4" t="s">
        <v>97</v>
      </c>
      <c r="B60" s="5" t="str">
        <f>"202020018773"</f>
        <v>202020018773</v>
      </c>
      <c r="C60" s="2" t="s">
        <v>83</v>
      </c>
      <c r="D60" s="2">
        <v>4215488868</v>
      </c>
      <c r="E60" s="2" t="s">
        <v>1</v>
      </c>
      <c r="F60" s="2" t="s">
        <v>66</v>
      </c>
      <c r="G60" s="6">
        <v>15.15</v>
      </c>
      <c r="H60" s="5">
        <v>-3</v>
      </c>
      <c r="I60" s="5">
        <v>-41.31</v>
      </c>
    </row>
    <row r="61" spans="1:9">
      <c r="A61" s="4" t="s">
        <v>97</v>
      </c>
      <c r="B61" s="5" t="str">
        <f>"202020018776"</f>
        <v>202020018776</v>
      </c>
      <c r="C61" s="2" t="s">
        <v>83</v>
      </c>
      <c r="D61" s="2">
        <v>4215488738</v>
      </c>
      <c r="E61" s="2" t="s">
        <v>1</v>
      </c>
      <c r="F61" s="2" t="s">
        <v>66</v>
      </c>
      <c r="G61" s="6">
        <v>478.14</v>
      </c>
      <c r="H61" s="5">
        <v>-3</v>
      </c>
      <c r="I61" s="5">
        <v>-1304.01</v>
      </c>
    </row>
    <row r="62" spans="1:9">
      <c r="A62" s="4" t="s">
        <v>98</v>
      </c>
      <c r="B62" s="5" t="s">
        <v>99</v>
      </c>
      <c r="C62" s="2" t="s">
        <v>100</v>
      </c>
      <c r="D62" s="2">
        <v>4607224573</v>
      </c>
      <c r="E62" s="2" t="s">
        <v>21</v>
      </c>
      <c r="F62" s="2" t="s">
        <v>101</v>
      </c>
      <c r="G62" s="6">
        <v>2689.44</v>
      </c>
      <c r="H62" s="5">
        <v>-3</v>
      </c>
      <c r="I62" s="5">
        <v>-8068.32</v>
      </c>
    </row>
    <row r="63" spans="1:9">
      <c r="A63" s="4" t="s">
        <v>102</v>
      </c>
      <c r="B63" s="5" t="s">
        <v>103</v>
      </c>
      <c r="C63" s="2" t="s">
        <v>104</v>
      </c>
      <c r="D63" s="2">
        <v>4435096727</v>
      </c>
      <c r="E63" s="2" t="s">
        <v>54</v>
      </c>
      <c r="F63" s="2" t="s">
        <v>33</v>
      </c>
      <c r="G63" s="6">
        <v>150</v>
      </c>
      <c r="H63" s="5">
        <v>-4</v>
      </c>
      <c r="I63" s="5">
        <v>-600</v>
      </c>
    </row>
    <row r="64" spans="1:9">
      <c r="A64" s="4" t="s">
        <v>24</v>
      </c>
      <c r="B64" s="5" t="s">
        <v>105</v>
      </c>
      <c r="C64" s="2" t="s">
        <v>106</v>
      </c>
      <c r="D64" s="2">
        <v>4216897474</v>
      </c>
      <c r="E64" s="2" t="s">
        <v>66</v>
      </c>
      <c r="F64" s="2" t="s">
        <v>80</v>
      </c>
      <c r="G64" s="6">
        <v>1052.32</v>
      </c>
      <c r="H64" s="5">
        <v>-4</v>
      </c>
      <c r="I64" s="5">
        <v>-3450.24</v>
      </c>
    </row>
    <row r="65" spans="1:9">
      <c r="A65" s="4" t="s">
        <v>24</v>
      </c>
      <c r="B65" s="5" t="s">
        <v>105</v>
      </c>
      <c r="C65" s="2" t="s">
        <v>106</v>
      </c>
      <c r="D65" s="2">
        <v>4216897474</v>
      </c>
      <c r="E65" s="2" t="s">
        <v>66</v>
      </c>
      <c r="F65" s="2" t="s">
        <v>80</v>
      </c>
      <c r="G65" s="6">
        <v>291.58</v>
      </c>
      <c r="H65" s="5">
        <v>-4</v>
      </c>
      <c r="I65" s="5">
        <v>-956</v>
      </c>
    </row>
    <row r="66" spans="1:9">
      <c r="A66" s="4" t="s">
        <v>70</v>
      </c>
      <c r="B66" s="5" t="str">
        <f>"201364937"</f>
        <v>201364937</v>
      </c>
      <c r="C66" s="2" t="s">
        <v>19</v>
      </c>
      <c r="D66" s="2">
        <v>4214649391</v>
      </c>
      <c r="E66" s="2" t="s">
        <v>66</v>
      </c>
      <c r="F66" s="2" t="s">
        <v>80</v>
      </c>
      <c r="G66" s="6">
        <v>150.75</v>
      </c>
      <c r="H66" s="5">
        <v>-4</v>
      </c>
      <c r="I66" s="5">
        <v>-494.28</v>
      </c>
    </row>
    <row r="67" spans="1:9">
      <c r="A67" s="4" t="s">
        <v>70</v>
      </c>
      <c r="B67" s="5" t="str">
        <f>"201364937"</f>
        <v>201364937</v>
      </c>
      <c r="C67" s="2" t="s">
        <v>19</v>
      </c>
      <c r="D67" s="2">
        <v>4214649391</v>
      </c>
      <c r="E67" s="2" t="s">
        <v>66</v>
      </c>
      <c r="F67" s="2" t="s">
        <v>80</v>
      </c>
      <c r="G67" s="6">
        <v>3202.59</v>
      </c>
      <c r="H67" s="5">
        <v>-4</v>
      </c>
      <c r="I67" s="5">
        <v>-10500.28</v>
      </c>
    </row>
    <row r="68" spans="1:9">
      <c r="A68" s="4" t="s">
        <v>107</v>
      </c>
      <c r="B68" s="5" t="str">
        <f>"38"</f>
        <v>38</v>
      </c>
      <c r="C68" s="2" t="s">
        <v>108</v>
      </c>
      <c r="D68" s="2">
        <v>4198395574</v>
      </c>
      <c r="E68" s="2" t="s">
        <v>1</v>
      </c>
      <c r="F68" s="2" t="s">
        <v>109</v>
      </c>
      <c r="G68" s="6">
        <v>1499.38</v>
      </c>
      <c r="H68" s="5">
        <v>-4</v>
      </c>
      <c r="I68" s="5">
        <v>-4916</v>
      </c>
    </row>
    <row r="69" spans="1:9">
      <c r="A69" s="4" t="s">
        <v>44</v>
      </c>
      <c r="B69" s="5" t="str">
        <f>"16503"</f>
        <v>16503</v>
      </c>
      <c r="C69" s="2" t="s">
        <v>83</v>
      </c>
      <c r="D69" s="2">
        <v>4186106786</v>
      </c>
      <c r="E69" s="2" t="s">
        <v>66</v>
      </c>
      <c r="F69" s="2" t="s">
        <v>110</v>
      </c>
      <c r="G69" s="6">
        <v>500</v>
      </c>
      <c r="H69" s="5">
        <v>-5</v>
      </c>
      <c r="I69" s="5">
        <v>-2403.85</v>
      </c>
    </row>
    <row r="70" spans="1:9">
      <c r="A70" s="4" t="s">
        <v>44</v>
      </c>
      <c r="B70" s="5" t="str">
        <f>"16504"</f>
        <v>16504</v>
      </c>
      <c r="C70" s="2" t="s">
        <v>83</v>
      </c>
      <c r="D70" s="2">
        <v>4186106821</v>
      </c>
      <c r="E70" s="2" t="s">
        <v>66</v>
      </c>
      <c r="F70" s="2" t="s">
        <v>110</v>
      </c>
      <c r="G70" s="6">
        <v>500</v>
      </c>
      <c r="H70" s="5">
        <v>-5</v>
      </c>
      <c r="I70" s="5">
        <v>-2049.1999999999998</v>
      </c>
    </row>
    <row r="71" spans="1:9">
      <c r="A71" s="4" t="s">
        <v>70</v>
      </c>
      <c r="B71" s="5" t="str">
        <f>"211007442"</f>
        <v>211007442</v>
      </c>
      <c r="C71" s="2" t="s">
        <v>32</v>
      </c>
      <c r="D71" s="2">
        <v>4427845832</v>
      </c>
      <c r="E71" s="2" t="s">
        <v>52</v>
      </c>
      <c r="F71" s="2" t="s">
        <v>59</v>
      </c>
      <c r="G71" s="6">
        <v>176.6</v>
      </c>
      <c r="H71" s="5">
        <v>-5</v>
      </c>
      <c r="I71" s="5">
        <v>-723.8</v>
      </c>
    </row>
    <row r="72" spans="1:9">
      <c r="A72" s="4" t="s">
        <v>70</v>
      </c>
      <c r="B72" s="5" t="str">
        <f>"211007442"</f>
        <v>211007442</v>
      </c>
      <c r="C72" s="2" t="s">
        <v>32</v>
      </c>
      <c r="D72" s="2">
        <v>4427845832</v>
      </c>
      <c r="E72" s="2" t="s">
        <v>52</v>
      </c>
      <c r="F72" s="2" t="s">
        <v>59</v>
      </c>
      <c r="G72" s="6">
        <v>4768.0600000000004</v>
      </c>
      <c r="H72" s="5">
        <v>-5</v>
      </c>
      <c r="I72" s="5">
        <v>-19541.2</v>
      </c>
    </row>
    <row r="73" spans="1:9">
      <c r="A73" s="4" t="s">
        <v>111</v>
      </c>
      <c r="B73" s="5" t="s">
        <v>112</v>
      </c>
      <c r="C73" s="2" t="s">
        <v>27</v>
      </c>
      <c r="D73" s="2">
        <v>4440467382</v>
      </c>
      <c r="E73" s="2" t="s">
        <v>54</v>
      </c>
      <c r="F73" s="2" t="s">
        <v>113</v>
      </c>
      <c r="G73" s="6">
        <v>178.12</v>
      </c>
      <c r="H73" s="5">
        <v>-6</v>
      </c>
      <c r="I73" s="5">
        <v>-876</v>
      </c>
    </row>
    <row r="74" spans="1:9">
      <c r="A74" s="4" t="s">
        <v>114</v>
      </c>
      <c r="B74" s="5" t="str">
        <f>"3"</f>
        <v>3</v>
      </c>
      <c r="C74" s="2" t="s">
        <v>115</v>
      </c>
      <c r="D74" s="2">
        <v>4452502696</v>
      </c>
      <c r="E74" s="2" t="s">
        <v>54</v>
      </c>
      <c r="F74" s="2" t="s">
        <v>113</v>
      </c>
      <c r="G74" s="6">
        <v>146.4</v>
      </c>
      <c r="H74" s="5">
        <v>-6</v>
      </c>
      <c r="I74" s="5">
        <v>-720</v>
      </c>
    </row>
    <row r="75" spans="1:9">
      <c r="A75" s="4" t="s">
        <v>29</v>
      </c>
      <c r="B75" s="5" t="s">
        <v>116</v>
      </c>
      <c r="C75" s="2" t="s">
        <v>117</v>
      </c>
      <c r="D75" s="2">
        <v>4255083086</v>
      </c>
      <c r="E75" s="2" t="s">
        <v>75</v>
      </c>
      <c r="F75" s="2" t="s">
        <v>104</v>
      </c>
      <c r="G75" s="6">
        <v>6405.49</v>
      </c>
      <c r="H75" s="5">
        <v>-6</v>
      </c>
      <c r="I75" s="5">
        <v>-34939.019999999997</v>
      </c>
    </row>
    <row r="76" spans="1:9">
      <c r="A76" s="4" t="s">
        <v>118</v>
      </c>
      <c r="B76" s="5" t="s">
        <v>119</v>
      </c>
      <c r="C76" s="2" t="s">
        <v>15</v>
      </c>
      <c r="D76" s="2">
        <v>4260871965</v>
      </c>
      <c r="E76" s="2" t="s">
        <v>115</v>
      </c>
      <c r="F76" s="2" t="s">
        <v>41</v>
      </c>
      <c r="G76" s="6">
        <v>85.4</v>
      </c>
      <c r="H76" s="5">
        <v>-6</v>
      </c>
      <c r="I76" s="5">
        <v>-420</v>
      </c>
    </row>
    <row r="77" spans="1:9">
      <c r="A77" s="4" t="s">
        <v>120</v>
      </c>
      <c r="B77" s="5" t="str">
        <f>"21001766"</f>
        <v>21001766</v>
      </c>
      <c r="C77" s="2" t="s">
        <v>43</v>
      </c>
      <c r="D77" s="2">
        <v>4388890207</v>
      </c>
      <c r="E77" s="2" t="s">
        <v>54</v>
      </c>
      <c r="F77" s="2" t="s">
        <v>113</v>
      </c>
      <c r="G77" s="6">
        <v>71.14</v>
      </c>
      <c r="H77" s="5">
        <v>-6</v>
      </c>
      <c r="I77" s="5">
        <v>-349.86</v>
      </c>
    </row>
    <row r="78" spans="1:9">
      <c r="A78" s="4" t="s">
        <v>120</v>
      </c>
      <c r="B78" s="5" t="str">
        <f>"21001767"</f>
        <v>21001767</v>
      </c>
      <c r="C78" s="2" t="s">
        <v>43</v>
      </c>
      <c r="D78" s="2">
        <v>4388890759</v>
      </c>
      <c r="E78" s="2" t="s">
        <v>54</v>
      </c>
      <c r="F78" s="2" t="s">
        <v>113</v>
      </c>
      <c r="G78" s="6">
        <v>59.27</v>
      </c>
      <c r="H78" s="5">
        <v>-6</v>
      </c>
      <c r="I78" s="5">
        <v>-291.48</v>
      </c>
    </row>
    <row r="79" spans="1:9">
      <c r="A79" s="4" t="s">
        <v>121</v>
      </c>
      <c r="B79" s="5" t="str">
        <f>"2020210015702"</f>
        <v>2020210015702</v>
      </c>
      <c r="C79" s="2" t="s">
        <v>63</v>
      </c>
      <c r="D79" s="2">
        <v>4211947722</v>
      </c>
      <c r="E79" s="2" t="s">
        <v>54</v>
      </c>
      <c r="F79" s="2" t="s">
        <v>113</v>
      </c>
      <c r="G79" s="6">
        <v>280.60000000000002</v>
      </c>
      <c r="H79" s="5">
        <v>-6</v>
      </c>
      <c r="I79" s="5">
        <v>-1380</v>
      </c>
    </row>
    <row r="80" spans="1:9">
      <c r="A80" s="4" t="s">
        <v>121</v>
      </c>
      <c r="B80" s="5" t="str">
        <f>"2020210015702"</f>
        <v>2020210015702</v>
      </c>
      <c r="C80" s="2" t="s">
        <v>63</v>
      </c>
      <c r="D80" s="2">
        <v>4211947722</v>
      </c>
      <c r="E80" s="2" t="s">
        <v>54</v>
      </c>
      <c r="F80" s="2" t="s">
        <v>113</v>
      </c>
      <c r="G80" s="6">
        <v>183</v>
      </c>
      <c r="H80" s="5">
        <v>-6</v>
      </c>
      <c r="I80" s="5">
        <v>-900</v>
      </c>
    </row>
    <row r="81" spans="1:9">
      <c r="A81" s="4" t="s">
        <v>122</v>
      </c>
      <c r="B81" s="5" t="s">
        <v>123</v>
      </c>
      <c r="C81" s="2" t="s">
        <v>86</v>
      </c>
      <c r="D81" s="2">
        <v>4183638261</v>
      </c>
      <c r="E81" s="2" t="s">
        <v>115</v>
      </c>
      <c r="F81" s="2" t="s">
        <v>41</v>
      </c>
      <c r="G81" s="6">
        <v>2371.39</v>
      </c>
      <c r="H81" s="5">
        <v>-6</v>
      </c>
      <c r="I81" s="5">
        <v>-13681.08</v>
      </c>
    </row>
    <row r="82" spans="1:9">
      <c r="A82" s="4" t="s">
        <v>122</v>
      </c>
      <c r="B82" s="5" t="s">
        <v>124</v>
      </c>
      <c r="C82" s="2" t="s">
        <v>86</v>
      </c>
      <c r="D82" s="2">
        <v>4183609503</v>
      </c>
      <c r="E82" s="2" t="s">
        <v>115</v>
      </c>
      <c r="F82" s="2" t="s">
        <v>41</v>
      </c>
      <c r="G82" s="6">
        <v>2614.66</v>
      </c>
      <c r="H82" s="5">
        <v>-6</v>
      </c>
      <c r="I82" s="5">
        <v>-14261.76</v>
      </c>
    </row>
    <row r="83" spans="1:9">
      <c r="A83" s="4" t="s">
        <v>125</v>
      </c>
      <c r="B83" s="5" t="str">
        <f>"53"</f>
        <v>53</v>
      </c>
      <c r="C83" s="2" t="s">
        <v>126</v>
      </c>
      <c r="D83" s="2">
        <v>4445327926</v>
      </c>
      <c r="E83" s="2" t="s">
        <v>54</v>
      </c>
      <c r="F83" s="2" t="s">
        <v>113</v>
      </c>
      <c r="G83" s="6">
        <v>1037</v>
      </c>
      <c r="H83" s="5">
        <v>-6</v>
      </c>
      <c r="I83" s="5">
        <v>-5100</v>
      </c>
    </row>
    <row r="84" spans="1:9">
      <c r="A84" s="4" t="s">
        <v>127</v>
      </c>
      <c r="B84" s="5" t="str">
        <f>"1"</f>
        <v>1</v>
      </c>
      <c r="C84" s="2" t="s">
        <v>128</v>
      </c>
      <c r="D84" s="2">
        <v>4451439211</v>
      </c>
      <c r="E84" s="2" t="s">
        <v>21</v>
      </c>
      <c r="F84" s="2" t="s">
        <v>129</v>
      </c>
      <c r="G84" s="6">
        <v>2626.91</v>
      </c>
      <c r="H84" s="5">
        <v>-7</v>
      </c>
      <c r="I84" s="5">
        <v>-16421.16</v>
      </c>
    </row>
    <row r="85" spans="1:9">
      <c r="A85" s="4" t="s">
        <v>127</v>
      </c>
      <c r="B85" s="5" t="str">
        <f>"1"</f>
        <v>1</v>
      </c>
      <c r="C85" s="2" t="s">
        <v>128</v>
      </c>
      <c r="D85" s="2">
        <v>4451439211</v>
      </c>
      <c r="E85" s="2" t="s">
        <v>21</v>
      </c>
      <c r="F85" s="2" t="s">
        <v>129</v>
      </c>
      <c r="G85" s="6">
        <v>3831.89</v>
      </c>
      <c r="H85" s="5">
        <v>-7</v>
      </c>
      <c r="I85" s="5">
        <v>-22819.51</v>
      </c>
    </row>
    <row r="86" spans="1:9">
      <c r="A86" s="4" t="s">
        <v>130</v>
      </c>
      <c r="B86" s="5" t="s">
        <v>131</v>
      </c>
      <c r="C86" s="2" t="s">
        <v>26</v>
      </c>
      <c r="D86" s="2">
        <v>4283543696</v>
      </c>
      <c r="E86" s="2" t="s">
        <v>75</v>
      </c>
      <c r="F86" s="2" t="s">
        <v>27</v>
      </c>
      <c r="G86" s="6">
        <v>1860.56</v>
      </c>
      <c r="H86" s="5">
        <v>-7</v>
      </c>
      <c r="I86" s="5">
        <v>-12523</v>
      </c>
    </row>
    <row r="87" spans="1:9">
      <c r="A87" s="4" t="s">
        <v>13</v>
      </c>
      <c r="B87" s="5" t="s">
        <v>132</v>
      </c>
      <c r="C87" s="2" t="s">
        <v>59</v>
      </c>
      <c r="D87" s="2">
        <v>4597478179</v>
      </c>
      <c r="E87" s="2" t="s">
        <v>30</v>
      </c>
      <c r="F87" s="2" t="s">
        <v>133</v>
      </c>
      <c r="G87" s="6">
        <v>1830</v>
      </c>
      <c r="H87" s="5">
        <v>-7</v>
      </c>
      <c r="I87" s="5">
        <v>-10500</v>
      </c>
    </row>
    <row r="88" spans="1:9">
      <c r="A88" s="4" t="s">
        <v>24</v>
      </c>
      <c r="B88" s="5" t="s">
        <v>134</v>
      </c>
      <c r="C88" s="2" t="s">
        <v>26</v>
      </c>
      <c r="D88" s="2">
        <v>4284071765</v>
      </c>
      <c r="E88" s="2" t="s">
        <v>75</v>
      </c>
      <c r="F88" s="2" t="s">
        <v>27</v>
      </c>
      <c r="G88" s="6">
        <v>2440</v>
      </c>
      <c r="H88" s="5">
        <v>-7</v>
      </c>
      <c r="I88" s="5">
        <v>-14000</v>
      </c>
    </row>
    <row r="89" spans="1:9">
      <c r="A89" s="4" t="s">
        <v>135</v>
      </c>
      <c r="B89" s="5" t="str">
        <f>"4"</f>
        <v>4</v>
      </c>
      <c r="C89" s="2" t="s">
        <v>128</v>
      </c>
      <c r="D89" s="2">
        <v>4478923004</v>
      </c>
      <c r="E89" s="2" t="s">
        <v>21</v>
      </c>
      <c r="F89" s="2" t="s">
        <v>129</v>
      </c>
      <c r="G89" s="6">
        <v>3914.16</v>
      </c>
      <c r="H89" s="5">
        <v>-7</v>
      </c>
      <c r="I89" s="5">
        <v>-22458.31</v>
      </c>
    </row>
    <row r="90" spans="1:9">
      <c r="A90" s="4" t="s">
        <v>135</v>
      </c>
      <c r="B90" s="5" t="str">
        <f>"5"</f>
        <v>5</v>
      </c>
      <c r="C90" s="2" t="s">
        <v>128</v>
      </c>
      <c r="D90" s="2">
        <v>4478923413</v>
      </c>
      <c r="E90" s="2" t="s">
        <v>21</v>
      </c>
      <c r="F90" s="2" t="s">
        <v>129</v>
      </c>
      <c r="G90" s="6">
        <v>2948.34</v>
      </c>
      <c r="H90" s="5">
        <v>-7</v>
      </c>
      <c r="I90" s="5">
        <v>-16916.689999999999</v>
      </c>
    </row>
    <row r="91" spans="1:9">
      <c r="A91" s="4" t="s">
        <v>136</v>
      </c>
      <c r="B91" s="5" t="s">
        <v>137</v>
      </c>
      <c r="C91" s="2" t="s">
        <v>104</v>
      </c>
      <c r="D91" s="2">
        <v>4476086434</v>
      </c>
      <c r="E91" s="2" t="s">
        <v>59</v>
      </c>
      <c r="F91" s="2" t="s">
        <v>138</v>
      </c>
      <c r="G91" s="6">
        <v>351.97</v>
      </c>
      <c r="H91" s="5">
        <v>-8</v>
      </c>
      <c r="I91" s="5">
        <v>-2308</v>
      </c>
    </row>
    <row r="92" spans="1:9">
      <c r="A92" s="4" t="s">
        <v>5</v>
      </c>
      <c r="B92" s="5" t="s">
        <v>139</v>
      </c>
      <c r="C92" s="2" t="s">
        <v>54</v>
      </c>
      <c r="D92" s="2">
        <v>4591450761</v>
      </c>
      <c r="E92" s="2" t="s">
        <v>6</v>
      </c>
      <c r="F92" s="2" t="s">
        <v>140</v>
      </c>
      <c r="G92" s="6">
        <v>1019.2</v>
      </c>
      <c r="H92" s="5">
        <v>-9</v>
      </c>
      <c r="I92" s="5">
        <v>-8820</v>
      </c>
    </row>
    <row r="93" spans="1:9">
      <c r="A93" s="4" t="s">
        <v>135</v>
      </c>
      <c r="B93" s="5" t="str">
        <f>"24"</f>
        <v>24</v>
      </c>
      <c r="C93" s="2" t="s">
        <v>113</v>
      </c>
      <c r="D93" s="2">
        <v>4646770142</v>
      </c>
      <c r="E93" s="2" t="s">
        <v>21</v>
      </c>
      <c r="F93" s="2" t="s">
        <v>141</v>
      </c>
      <c r="G93" s="6">
        <v>3922</v>
      </c>
      <c r="H93" s="5">
        <v>-9</v>
      </c>
      <c r="I93" s="5">
        <v>-28932.75</v>
      </c>
    </row>
    <row r="94" spans="1:9">
      <c r="A94" s="4" t="s">
        <v>142</v>
      </c>
      <c r="B94" s="5" t="s">
        <v>143</v>
      </c>
      <c r="C94" s="2" t="s">
        <v>80</v>
      </c>
      <c r="D94" s="2">
        <v>4391493034</v>
      </c>
      <c r="E94" s="2" t="s">
        <v>61</v>
      </c>
      <c r="F94" s="2" t="s">
        <v>81</v>
      </c>
      <c r="G94" s="6">
        <v>305</v>
      </c>
      <c r="H94" s="5">
        <v>-9</v>
      </c>
      <c r="I94" s="5">
        <v>-2250</v>
      </c>
    </row>
    <row r="95" spans="1:9">
      <c r="A95" s="4" t="s">
        <v>144</v>
      </c>
      <c r="B95" s="5" t="s">
        <v>145</v>
      </c>
      <c r="C95" s="2" t="s">
        <v>36</v>
      </c>
      <c r="D95" s="2">
        <v>4307805825</v>
      </c>
      <c r="E95" s="2" t="s">
        <v>75</v>
      </c>
      <c r="F95" s="2" t="s">
        <v>37</v>
      </c>
      <c r="G95" s="6">
        <v>256.93</v>
      </c>
      <c r="H95" s="5">
        <v>-10</v>
      </c>
      <c r="I95" s="5">
        <v>-2106</v>
      </c>
    </row>
    <row r="96" spans="1:9">
      <c r="A96" s="4" t="s">
        <v>127</v>
      </c>
      <c r="B96" s="5" t="str">
        <f>"2"</f>
        <v>2</v>
      </c>
      <c r="C96" s="2" t="s">
        <v>146</v>
      </c>
      <c r="D96" s="2">
        <v>4652799223</v>
      </c>
      <c r="E96" s="2" t="s">
        <v>21</v>
      </c>
      <c r="F96" s="2" t="s">
        <v>147</v>
      </c>
      <c r="G96" s="6">
        <v>2626.91</v>
      </c>
      <c r="H96" s="5">
        <v>-10</v>
      </c>
      <c r="I96" s="5">
        <v>-23458.799999999999</v>
      </c>
    </row>
    <row r="97" spans="1:9">
      <c r="A97" s="4" t="s">
        <v>127</v>
      </c>
      <c r="B97" s="5" t="str">
        <f>"2"</f>
        <v>2</v>
      </c>
      <c r="C97" s="2" t="s">
        <v>146</v>
      </c>
      <c r="D97" s="2">
        <v>4652799223</v>
      </c>
      <c r="E97" s="2" t="s">
        <v>21</v>
      </c>
      <c r="F97" s="2" t="s">
        <v>147</v>
      </c>
      <c r="G97" s="6">
        <v>3831.89</v>
      </c>
      <c r="H97" s="5">
        <v>-10</v>
      </c>
      <c r="I97" s="5">
        <v>-32599.3</v>
      </c>
    </row>
    <row r="98" spans="1:9">
      <c r="A98" s="4" t="s">
        <v>20</v>
      </c>
      <c r="B98" s="5" t="str">
        <f>"412100165237"</f>
        <v>412100165237</v>
      </c>
      <c r="C98" s="2" t="s">
        <v>22</v>
      </c>
      <c r="D98" s="2">
        <v>4366895624</v>
      </c>
      <c r="E98" s="2" t="s">
        <v>52</v>
      </c>
      <c r="F98" s="2" t="s">
        <v>23</v>
      </c>
      <c r="G98" s="6">
        <v>168.3</v>
      </c>
      <c r="H98" s="5">
        <v>-10</v>
      </c>
      <c r="I98" s="5">
        <v>-1379.5</v>
      </c>
    </row>
    <row r="99" spans="1:9">
      <c r="A99" s="4" t="s">
        <v>20</v>
      </c>
      <c r="B99" s="5" t="str">
        <f>"412100165244"</f>
        <v>412100165244</v>
      </c>
      <c r="C99" s="2" t="s">
        <v>22</v>
      </c>
      <c r="D99" s="2">
        <v>4366892449</v>
      </c>
      <c r="E99" s="2" t="s">
        <v>52</v>
      </c>
      <c r="F99" s="2" t="s">
        <v>23</v>
      </c>
      <c r="G99" s="6">
        <v>25.17</v>
      </c>
      <c r="H99" s="5">
        <v>-10</v>
      </c>
      <c r="I99" s="5">
        <v>-206.3</v>
      </c>
    </row>
    <row r="100" spans="1:9">
      <c r="A100" s="4" t="s">
        <v>20</v>
      </c>
      <c r="B100" s="5" t="str">
        <f>"412100165240"</f>
        <v>412100165240</v>
      </c>
      <c r="C100" s="2" t="s">
        <v>22</v>
      </c>
      <c r="D100" s="2">
        <v>4365184451</v>
      </c>
      <c r="E100" s="2" t="s">
        <v>52</v>
      </c>
      <c r="F100" s="2" t="s">
        <v>23</v>
      </c>
      <c r="G100" s="6">
        <v>820.46</v>
      </c>
      <c r="H100" s="5">
        <v>-10</v>
      </c>
      <c r="I100" s="5">
        <v>-6725.1</v>
      </c>
    </row>
    <row r="101" spans="1:9">
      <c r="A101" s="4" t="s">
        <v>20</v>
      </c>
      <c r="B101" s="5" t="str">
        <f>"412100165244"</f>
        <v>412100165244</v>
      </c>
      <c r="C101" s="2" t="s">
        <v>22</v>
      </c>
      <c r="D101" s="2">
        <v>4366892449</v>
      </c>
      <c r="E101" s="2" t="s">
        <v>52</v>
      </c>
      <c r="F101" s="2" t="s">
        <v>23</v>
      </c>
      <c r="G101" s="6">
        <v>71.599999999999994</v>
      </c>
      <c r="H101" s="5">
        <v>-10</v>
      </c>
      <c r="I101" s="5">
        <v>-586.9</v>
      </c>
    </row>
    <row r="102" spans="1:9">
      <c r="A102" s="4" t="s">
        <v>20</v>
      </c>
      <c r="B102" s="5" t="str">
        <f>"412100914141"</f>
        <v>412100914141</v>
      </c>
      <c r="C102" s="2" t="s">
        <v>115</v>
      </c>
      <c r="D102" s="2">
        <v>4437326612</v>
      </c>
      <c r="E102" s="2" t="s">
        <v>52</v>
      </c>
      <c r="F102" s="2" t="s">
        <v>23</v>
      </c>
      <c r="G102" s="6">
        <v>38.909999999999997</v>
      </c>
      <c r="H102" s="5">
        <v>-10</v>
      </c>
      <c r="I102" s="5">
        <v>-318.89999999999998</v>
      </c>
    </row>
    <row r="103" spans="1:9">
      <c r="A103" s="4" t="s">
        <v>20</v>
      </c>
      <c r="B103" s="5" t="str">
        <f>"412100165243"</f>
        <v>412100165243</v>
      </c>
      <c r="C103" s="2" t="s">
        <v>22</v>
      </c>
      <c r="D103" s="2">
        <v>4365189052</v>
      </c>
      <c r="E103" s="2" t="s">
        <v>52</v>
      </c>
      <c r="F103" s="2" t="s">
        <v>23</v>
      </c>
      <c r="G103" s="6">
        <v>114.14</v>
      </c>
      <c r="H103" s="5">
        <v>-10</v>
      </c>
      <c r="I103" s="5">
        <v>-935.6</v>
      </c>
    </row>
    <row r="104" spans="1:9">
      <c r="A104" s="4" t="s">
        <v>20</v>
      </c>
      <c r="B104" s="5" t="str">
        <f>"412100165242"</f>
        <v>412100165242</v>
      </c>
      <c r="C104" s="2" t="s">
        <v>22</v>
      </c>
      <c r="D104" s="2">
        <v>4365217715</v>
      </c>
      <c r="E104" s="2" t="s">
        <v>52</v>
      </c>
      <c r="F104" s="2" t="s">
        <v>23</v>
      </c>
      <c r="G104" s="6">
        <v>46.27</v>
      </c>
      <c r="H104" s="5">
        <v>-10</v>
      </c>
      <c r="I104" s="5">
        <v>-379.3</v>
      </c>
    </row>
    <row r="105" spans="1:9">
      <c r="A105" s="4" t="s">
        <v>20</v>
      </c>
      <c r="B105" s="5" t="str">
        <f>"412100165241"</f>
        <v>412100165241</v>
      </c>
      <c r="C105" s="2" t="s">
        <v>22</v>
      </c>
      <c r="D105" s="2">
        <v>4366895309</v>
      </c>
      <c r="E105" s="2" t="s">
        <v>52</v>
      </c>
      <c r="F105" s="2" t="s">
        <v>23</v>
      </c>
      <c r="G105" s="6">
        <v>1031.44</v>
      </c>
      <c r="H105" s="5">
        <v>-10</v>
      </c>
      <c r="I105" s="5">
        <v>-8454.4</v>
      </c>
    </row>
    <row r="106" spans="1:9">
      <c r="A106" s="4" t="s">
        <v>135</v>
      </c>
      <c r="B106" s="5" t="str">
        <f>"25"</f>
        <v>25</v>
      </c>
      <c r="C106" s="2" t="s">
        <v>113</v>
      </c>
      <c r="D106" s="2">
        <v>4646768578</v>
      </c>
      <c r="E106" s="2" t="s">
        <v>21</v>
      </c>
      <c r="F106" s="2" t="s">
        <v>147</v>
      </c>
      <c r="G106" s="6">
        <v>2954.19</v>
      </c>
      <c r="H106" s="5">
        <v>-10</v>
      </c>
      <c r="I106" s="5">
        <v>-24214.7</v>
      </c>
    </row>
    <row r="107" spans="1:9">
      <c r="A107" s="4" t="s">
        <v>148</v>
      </c>
      <c r="B107" s="5" t="str">
        <f>"116"</f>
        <v>116</v>
      </c>
      <c r="C107" s="2" t="s">
        <v>26</v>
      </c>
      <c r="D107" s="2">
        <v>4302256625</v>
      </c>
      <c r="E107" s="2" t="s">
        <v>75</v>
      </c>
      <c r="F107" s="2" t="s">
        <v>37</v>
      </c>
      <c r="G107" s="6">
        <v>3782</v>
      </c>
      <c r="H107" s="5">
        <v>-10</v>
      </c>
      <c r="I107" s="5">
        <v>-31000</v>
      </c>
    </row>
    <row r="108" spans="1:9">
      <c r="A108" s="4" t="s">
        <v>149</v>
      </c>
      <c r="B108" s="5" t="s">
        <v>150</v>
      </c>
      <c r="C108" s="2" t="s">
        <v>12</v>
      </c>
      <c r="D108" s="2">
        <v>4244241315</v>
      </c>
      <c r="E108" s="2" t="s">
        <v>75</v>
      </c>
      <c r="F108" s="2" t="s">
        <v>41</v>
      </c>
      <c r="G108" s="6">
        <v>425</v>
      </c>
      <c r="H108" s="5">
        <v>-11</v>
      </c>
      <c r="I108" s="5">
        <v>-3831.96</v>
      </c>
    </row>
    <row r="109" spans="1:9">
      <c r="A109" s="4" t="s">
        <v>149</v>
      </c>
      <c r="B109" s="5" t="s">
        <v>150</v>
      </c>
      <c r="C109" s="2" t="s">
        <v>12</v>
      </c>
      <c r="D109" s="2">
        <v>4244241315</v>
      </c>
      <c r="E109" s="2" t="s">
        <v>75</v>
      </c>
      <c r="F109" s="2" t="s">
        <v>41</v>
      </c>
      <c r="G109" s="6">
        <v>120.94</v>
      </c>
      <c r="H109" s="5">
        <v>-11</v>
      </c>
      <c r="I109" s="5">
        <v>-1090.43</v>
      </c>
    </row>
    <row r="110" spans="1:9">
      <c r="A110" s="4" t="s">
        <v>111</v>
      </c>
      <c r="B110" s="5" t="s">
        <v>151</v>
      </c>
      <c r="C110" s="2" t="s">
        <v>8</v>
      </c>
      <c r="D110" s="2">
        <v>4227440965</v>
      </c>
      <c r="E110" s="2" t="s">
        <v>75</v>
      </c>
      <c r="F110" s="2" t="s">
        <v>41</v>
      </c>
      <c r="G110" s="6">
        <v>61</v>
      </c>
      <c r="H110" s="5">
        <v>-11</v>
      </c>
      <c r="I110" s="5">
        <v>-550</v>
      </c>
    </row>
    <row r="111" spans="1:9">
      <c r="A111" s="4" t="s">
        <v>111</v>
      </c>
      <c r="B111" s="5" t="s">
        <v>152</v>
      </c>
      <c r="C111" s="2" t="s">
        <v>117</v>
      </c>
      <c r="D111" s="2">
        <v>4256009636</v>
      </c>
      <c r="E111" s="2" t="s">
        <v>75</v>
      </c>
      <c r="F111" s="2" t="s">
        <v>41</v>
      </c>
      <c r="G111" s="6">
        <v>488</v>
      </c>
      <c r="H111" s="5">
        <v>-11</v>
      </c>
      <c r="I111" s="5">
        <v>-4400</v>
      </c>
    </row>
    <row r="112" spans="1:9">
      <c r="A112" s="4" t="s">
        <v>111</v>
      </c>
      <c r="B112" s="5" t="s">
        <v>151</v>
      </c>
      <c r="C112" s="2" t="s">
        <v>8</v>
      </c>
      <c r="D112" s="2">
        <v>4227440965</v>
      </c>
      <c r="E112" s="2" t="s">
        <v>75</v>
      </c>
      <c r="F112" s="2" t="s">
        <v>41</v>
      </c>
      <c r="G112" s="6">
        <v>12.2</v>
      </c>
      <c r="H112" s="5">
        <v>-11</v>
      </c>
      <c r="I112" s="5">
        <v>-110</v>
      </c>
    </row>
    <row r="113" spans="1:9">
      <c r="A113" s="4" t="s">
        <v>5</v>
      </c>
      <c r="B113" s="5" t="s">
        <v>153</v>
      </c>
      <c r="C113" s="2" t="s">
        <v>100</v>
      </c>
      <c r="D113" s="2">
        <v>4606230708</v>
      </c>
      <c r="E113" s="2" t="s">
        <v>6</v>
      </c>
      <c r="F113" s="2" t="s">
        <v>101</v>
      </c>
      <c r="G113" s="6">
        <v>200</v>
      </c>
      <c r="H113" s="5">
        <v>-11</v>
      </c>
      <c r="I113" s="5">
        <v>-2200</v>
      </c>
    </row>
    <row r="114" spans="1:9">
      <c r="A114" s="4" t="s">
        <v>127</v>
      </c>
      <c r="B114" s="5" t="s">
        <v>154</v>
      </c>
      <c r="C114" s="2" t="s">
        <v>155</v>
      </c>
      <c r="D114" s="2">
        <v>4301685579</v>
      </c>
      <c r="E114" s="2" t="s">
        <v>75</v>
      </c>
      <c r="F114" s="2" t="s">
        <v>41</v>
      </c>
      <c r="G114" s="6">
        <v>2626.91</v>
      </c>
      <c r="H114" s="5">
        <v>-11</v>
      </c>
      <c r="I114" s="5">
        <v>-25804.13</v>
      </c>
    </row>
    <row r="115" spans="1:9">
      <c r="A115" s="4" t="s">
        <v>127</v>
      </c>
      <c r="B115" s="5" t="s">
        <v>154</v>
      </c>
      <c r="C115" s="2" t="s">
        <v>155</v>
      </c>
      <c r="D115" s="2">
        <v>4301685579</v>
      </c>
      <c r="E115" s="2" t="s">
        <v>75</v>
      </c>
      <c r="F115" s="2" t="s">
        <v>41</v>
      </c>
      <c r="G115" s="6">
        <v>3831.89</v>
      </c>
      <c r="H115" s="5">
        <v>-11</v>
      </c>
      <c r="I115" s="5">
        <v>-35859.230000000003</v>
      </c>
    </row>
    <row r="116" spans="1:9">
      <c r="A116" s="4" t="s">
        <v>156</v>
      </c>
      <c r="B116" s="5" t="s">
        <v>157</v>
      </c>
      <c r="C116" s="2" t="s">
        <v>26</v>
      </c>
      <c r="D116" s="2">
        <v>4282649860</v>
      </c>
      <c r="E116" s="2" t="s">
        <v>75</v>
      </c>
      <c r="F116" s="2" t="s">
        <v>41</v>
      </c>
      <c r="G116" s="6">
        <v>350.75</v>
      </c>
      <c r="H116" s="5">
        <v>-11</v>
      </c>
      <c r="I116" s="5">
        <v>-3162.5</v>
      </c>
    </row>
    <row r="117" spans="1:9">
      <c r="A117" s="4" t="s">
        <v>135</v>
      </c>
      <c r="B117" s="5" t="str">
        <f>"227"</f>
        <v>227</v>
      </c>
      <c r="C117" s="2" t="s">
        <v>155</v>
      </c>
      <c r="D117" s="2">
        <v>4302870430</v>
      </c>
      <c r="E117" s="2" t="s">
        <v>75</v>
      </c>
      <c r="F117" s="2" t="s">
        <v>41</v>
      </c>
      <c r="G117" s="6">
        <v>3914.16</v>
      </c>
      <c r="H117" s="5">
        <v>-11</v>
      </c>
      <c r="I117" s="5">
        <v>-35291.629999999997</v>
      </c>
    </row>
    <row r="118" spans="1:9">
      <c r="A118" s="4" t="s">
        <v>135</v>
      </c>
      <c r="B118" s="5" t="str">
        <f>"228"</f>
        <v>228</v>
      </c>
      <c r="C118" s="2" t="s">
        <v>155</v>
      </c>
      <c r="D118" s="2">
        <v>4302868744</v>
      </c>
      <c r="E118" s="2" t="s">
        <v>75</v>
      </c>
      <c r="F118" s="2" t="s">
        <v>41</v>
      </c>
      <c r="G118" s="6">
        <v>2948.27</v>
      </c>
      <c r="H118" s="5">
        <v>-11</v>
      </c>
      <c r="I118" s="5">
        <v>-26582.6</v>
      </c>
    </row>
    <row r="119" spans="1:9">
      <c r="A119" s="4" t="s">
        <v>20</v>
      </c>
      <c r="B119" s="5" t="str">
        <f>"412021479817"</f>
        <v>412021479817</v>
      </c>
      <c r="C119" s="2" t="s">
        <v>158</v>
      </c>
      <c r="D119" s="2">
        <v>4271181885</v>
      </c>
      <c r="E119" s="2" t="s">
        <v>75</v>
      </c>
      <c r="F119" s="2" t="s">
        <v>159</v>
      </c>
      <c r="G119" s="6">
        <v>36.880000000000003</v>
      </c>
      <c r="H119" s="5">
        <v>-12</v>
      </c>
      <c r="I119" s="5">
        <v>-362.76</v>
      </c>
    </row>
    <row r="120" spans="1:9">
      <c r="A120" s="4" t="s">
        <v>29</v>
      </c>
      <c r="B120" s="5" t="s">
        <v>160</v>
      </c>
      <c r="C120" s="2" t="s">
        <v>59</v>
      </c>
      <c r="D120" s="2">
        <v>4606450090</v>
      </c>
      <c r="E120" s="2" t="s">
        <v>30</v>
      </c>
      <c r="F120" s="2" t="s">
        <v>129</v>
      </c>
      <c r="G120" s="6">
        <v>7135.7</v>
      </c>
      <c r="H120" s="5">
        <v>-12</v>
      </c>
      <c r="I120" s="5">
        <v>-77844</v>
      </c>
    </row>
    <row r="121" spans="1:9">
      <c r="A121" s="4" t="s">
        <v>161</v>
      </c>
      <c r="B121" s="5" t="str">
        <f>"1021012649"</f>
        <v>1021012649</v>
      </c>
      <c r="C121" s="2" t="s">
        <v>162</v>
      </c>
      <c r="D121" s="2">
        <v>4490994510</v>
      </c>
      <c r="E121" s="2" t="s">
        <v>54</v>
      </c>
      <c r="F121" s="2" t="s">
        <v>163</v>
      </c>
      <c r="G121" s="6">
        <v>2</v>
      </c>
      <c r="H121" s="5">
        <v>-12</v>
      </c>
      <c r="I121" s="5">
        <v>-24</v>
      </c>
    </row>
    <row r="122" spans="1:9">
      <c r="A122" s="4" t="s">
        <v>161</v>
      </c>
      <c r="B122" s="5" t="str">
        <f>"1021012649"</f>
        <v>1021012649</v>
      </c>
      <c r="C122" s="2" t="s">
        <v>162</v>
      </c>
      <c r="D122" s="2">
        <v>4490994510</v>
      </c>
      <c r="E122" s="2" t="s">
        <v>54</v>
      </c>
      <c r="F122" s="2" t="s">
        <v>163</v>
      </c>
      <c r="G122" s="6">
        <v>93.96</v>
      </c>
      <c r="H122" s="5">
        <v>-12</v>
      </c>
      <c r="I122" s="5">
        <v>-1127.52</v>
      </c>
    </row>
    <row r="123" spans="1:9">
      <c r="A123" s="4" t="s">
        <v>164</v>
      </c>
      <c r="B123" s="5" t="str">
        <f>"000012"</f>
        <v>000012</v>
      </c>
      <c r="C123" s="2" t="s">
        <v>75</v>
      </c>
      <c r="D123" s="2">
        <v>4405710912</v>
      </c>
      <c r="E123" s="2" t="s">
        <v>61</v>
      </c>
      <c r="F123" s="2" t="s">
        <v>76</v>
      </c>
      <c r="G123" s="6">
        <v>475.8</v>
      </c>
      <c r="H123" s="5">
        <v>-12</v>
      </c>
      <c r="I123" s="5">
        <v>-4680</v>
      </c>
    </row>
    <row r="124" spans="1:9">
      <c r="A124" s="4" t="s">
        <v>165</v>
      </c>
      <c r="B124" s="5" t="str">
        <f>"1"</f>
        <v>1</v>
      </c>
      <c r="C124" s="2" t="s">
        <v>66</v>
      </c>
      <c r="D124" s="2">
        <v>4351111936</v>
      </c>
      <c r="E124" s="2" t="s">
        <v>27</v>
      </c>
      <c r="F124" s="2" t="s">
        <v>48</v>
      </c>
      <c r="G124" s="6">
        <v>5284.08</v>
      </c>
      <c r="H124" s="5">
        <v>-14</v>
      </c>
      <c r="I124" s="5">
        <v>-60636.94</v>
      </c>
    </row>
    <row r="125" spans="1:9">
      <c r="A125" s="4" t="s">
        <v>29</v>
      </c>
      <c r="B125" s="5" t="s">
        <v>166</v>
      </c>
      <c r="C125" s="2" t="s">
        <v>167</v>
      </c>
      <c r="D125" s="2">
        <v>4640964848</v>
      </c>
      <c r="E125" s="2" t="s">
        <v>30</v>
      </c>
      <c r="F125" s="2" t="s">
        <v>141</v>
      </c>
      <c r="G125" s="6">
        <v>1779.66</v>
      </c>
      <c r="H125" s="5">
        <v>-14</v>
      </c>
      <c r="I125" s="5">
        <v>-22650.18</v>
      </c>
    </row>
    <row r="126" spans="1:9">
      <c r="A126" s="4" t="s">
        <v>168</v>
      </c>
      <c r="B126" s="5" t="s">
        <v>169</v>
      </c>
      <c r="C126" s="2" t="s">
        <v>113</v>
      </c>
      <c r="D126" s="2">
        <v>4673219440</v>
      </c>
      <c r="E126" s="2" t="s">
        <v>21</v>
      </c>
      <c r="F126" s="2" t="s">
        <v>170</v>
      </c>
      <c r="G126" s="6">
        <v>79726.3</v>
      </c>
      <c r="H126" s="5">
        <v>-14</v>
      </c>
      <c r="I126" s="5">
        <v>-1014698.3</v>
      </c>
    </row>
    <row r="127" spans="1:9">
      <c r="A127" s="4" t="s">
        <v>144</v>
      </c>
      <c r="B127" s="5" t="s">
        <v>171</v>
      </c>
      <c r="C127" s="2" t="s">
        <v>113</v>
      </c>
      <c r="D127" s="2">
        <v>4662374046</v>
      </c>
      <c r="E127" s="2" t="s">
        <v>30</v>
      </c>
      <c r="F127" s="2" t="s">
        <v>172</v>
      </c>
      <c r="G127" s="6">
        <v>701.01</v>
      </c>
      <c r="H127" s="5">
        <v>-16</v>
      </c>
      <c r="I127" s="5">
        <v>-9193.6</v>
      </c>
    </row>
    <row r="128" spans="1:9">
      <c r="A128" s="4" t="s">
        <v>91</v>
      </c>
      <c r="B128" s="5" t="s">
        <v>173</v>
      </c>
      <c r="C128" s="2" t="s">
        <v>155</v>
      </c>
      <c r="D128" s="2">
        <v>4360924080</v>
      </c>
      <c r="E128" s="2" t="s">
        <v>27</v>
      </c>
      <c r="F128" s="2" t="s">
        <v>71</v>
      </c>
      <c r="G128" s="6">
        <v>5382.57</v>
      </c>
      <c r="H128" s="5">
        <v>-16</v>
      </c>
      <c r="I128" s="5">
        <v>-82020.160000000003</v>
      </c>
    </row>
    <row r="129" spans="1:9">
      <c r="A129" s="4" t="s">
        <v>174</v>
      </c>
      <c r="B129" s="5" t="s">
        <v>175</v>
      </c>
      <c r="C129" s="2" t="s">
        <v>36</v>
      </c>
      <c r="D129" s="2">
        <v>4351223722</v>
      </c>
      <c r="E129" s="2" t="s">
        <v>115</v>
      </c>
      <c r="F129" s="2" t="s">
        <v>48</v>
      </c>
      <c r="G129" s="6">
        <v>239.2</v>
      </c>
      <c r="H129" s="5">
        <v>-16</v>
      </c>
      <c r="I129" s="5">
        <v>-3136.96</v>
      </c>
    </row>
    <row r="130" spans="1:9">
      <c r="A130" s="4" t="s">
        <v>174</v>
      </c>
      <c r="B130" s="5" t="s">
        <v>175</v>
      </c>
      <c r="C130" s="2" t="s">
        <v>36</v>
      </c>
      <c r="D130" s="2">
        <v>4351223722</v>
      </c>
      <c r="E130" s="2" t="s">
        <v>115</v>
      </c>
      <c r="F130" s="2" t="s">
        <v>48</v>
      </c>
      <c r="G130" s="6">
        <v>200</v>
      </c>
      <c r="H130" s="5">
        <v>-16</v>
      </c>
      <c r="I130" s="5">
        <v>-2623.04</v>
      </c>
    </row>
    <row r="131" spans="1:9">
      <c r="A131" s="4" t="s">
        <v>176</v>
      </c>
      <c r="B131" s="5" t="s">
        <v>177</v>
      </c>
      <c r="C131" s="2" t="s">
        <v>27</v>
      </c>
      <c r="D131" s="2">
        <v>4447075818</v>
      </c>
      <c r="E131" s="2" t="s">
        <v>59</v>
      </c>
      <c r="F131" s="2" t="s">
        <v>49</v>
      </c>
      <c r="G131" s="6">
        <v>362.34</v>
      </c>
      <c r="H131" s="5">
        <v>-17</v>
      </c>
      <c r="I131" s="5">
        <v>-5049</v>
      </c>
    </row>
    <row r="132" spans="1:9">
      <c r="A132" s="4" t="s">
        <v>178</v>
      </c>
      <c r="B132" s="5" t="str">
        <f>"5"</f>
        <v>5</v>
      </c>
      <c r="C132" s="2" t="s">
        <v>72</v>
      </c>
      <c r="D132" s="2">
        <v>4356176043</v>
      </c>
      <c r="E132" s="2" t="s">
        <v>115</v>
      </c>
      <c r="F132" s="2" t="s">
        <v>89</v>
      </c>
      <c r="G132" s="6">
        <v>1268.8</v>
      </c>
      <c r="H132" s="5">
        <v>-17</v>
      </c>
      <c r="I132" s="5">
        <v>-21569.599999999999</v>
      </c>
    </row>
    <row r="133" spans="1:9">
      <c r="A133" s="4" t="s">
        <v>179</v>
      </c>
      <c r="B133" s="5" t="str">
        <f>"004102466236"</f>
        <v>004102466236</v>
      </c>
      <c r="C133" s="2" t="s">
        <v>66</v>
      </c>
      <c r="D133" s="2">
        <v>4360575076</v>
      </c>
      <c r="E133" s="2" t="s">
        <v>115</v>
      </c>
      <c r="F133" s="2" t="s">
        <v>71</v>
      </c>
      <c r="G133" s="6">
        <v>7.14</v>
      </c>
      <c r="H133" s="5">
        <v>-18</v>
      </c>
      <c r="I133" s="5">
        <v>-105.3</v>
      </c>
    </row>
    <row r="134" spans="1:9">
      <c r="A134" s="4" t="s">
        <v>179</v>
      </c>
      <c r="B134" s="5" t="str">
        <f>"004102466236"</f>
        <v>004102466236</v>
      </c>
      <c r="C134" s="2" t="s">
        <v>66</v>
      </c>
      <c r="D134" s="2">
        <v>4360575076</v>
      </c>
      <c r="E134" s="2" t="s">
        <v>115</v>
      </c>
      <c r="F134" s="2" t="s">
        <v>71</v>
      </c>
      <c r="G134" s="6">
        <v>212.08</v>
      </c>
      <c r="H134" s="5">
        <v>-18</v>
      </c>
      <c r="I134" s="5">
        <v>-3129.12</v>
      </c>
    </row>
    <row r="135" spans="1:9">
      <c r="A135" s="4" t="s">
        <v>29</v>
      </c>
      <c r="B135" s="5" t="s">
        <v>180</v>
      </c>
      <c r="C135" s="2" t="s">
        <v>167</v>
      </c>
      <c r="D135" s="2">
        <v>4640963356</v>
      </c>
      <c r="E135" s="2" t="s">
        <v>30</v>
      </c>
      <c r="F135" s="2" t="s">
        <v>181</v>
      </c>
      <c r="G135" s="6">
        <v>11392.63</v>
      </c>
      <c r="H135" s="5">
        <v>-18</v>
      </c>
      <c r="I135" s="5">
        <v>-186424.92</v>
      </c>
    </row>
    <row r="136" spans="1:9">
      <c r="A136" s="4" t="s">
        <v>42</v>
      </c>
      <c r="B136" s="5" t="str">
        <f>"1"</f>
        <v>1</v>
      </c>
      <c r="C136" s="2" t="s">
        <v>43</v>
      </c>
      <c r="D136" s="2">
        <v>4373502385</v>
      </c>
      <c r="E136" s="2" t="s">
        <v>27</v>
      </c>
      <c r="F136" s="2" t="s">
        <v>82</v>
      </c>
      <c r="G136" s="6">
        <v>1464</v>
      </c>
      <c r="H136" s="5">
        <v>-18</v>
      </c>
      <c r="I136" s="5">
        <v>-21600</v>
      </c>
    </row>
    <row r="137" spans="1:9">
      <c r="A137" s="4" t="s">
        <v>42</v>
      </c>
      <c r="B137" s="5" t="str">
        <f>"57"</f>
        <v>57</v>
      </c>
      <c r="C137" s="2" t="s">
        <v>155</v>
      </c>
      <c r="D137" s="2">
        <v>4335530517</v>
      </c>
      <c r="E137" s="2" t="s">
        <v>75</v>
      </c>
      <c r="F137" s="2" t="s">
        <v>182</v>
      </c>
      <c r="G137" s="6">
        <v>33220</v>
      </c>
      <c r="H137" s="5">
        <v>-18</v>
      </c>
      <c r="I137" s="5">
        <v>-543600</v>
      </c>
    </row>
    <row r="138" spans="1:9">
      <c r="A138" s="4" t="s">
        <v>183</v>
      </c>
      <c r="B138" s="5" t="s">
        <v>184</v>
      </c>
      <c r="C138" s="2" t="s">
        <v>86</v>
      </c>
      <c r="D138" s="2">
        <v>4173132694</v>
      </c>
      <c r="E138" s="2" t="s">
        <v>66</v>
      </c>
      <c r="F138" s="2" t="s">
        <v>37</v>
      </c>
      <c r="G138" s="6">
        <v>263.58</v>
      </c>
      <c r="H138" s="5">
        <v>-19</v>
      </c>
      <c r="I138" s="5">
        <v>-4104.95</v>
      </c>
    </row>
    <row r="139" spans="1:9">
      <c r="A139" s="4" t="s">
        <v>183</v>
      </c>
      <c r="B139" s="5" t="s">
        <v>185</v>
      </c>
      <c r="C139" s="2" t="s">
        <v>86</v>
      </c>
      <c r="D139" s="2">
        <v>4173132334</v>
      </c>
      <c r="E139" s="2" t="s">
        <v>66</v>
      </c>
      <c r="F139" s="2" t="s">
        <v>37</v>
      </c>
      <c r="G139" s="6">
        <v>902.19</v>
      </c>
      <c r="H139" s="5">
        <v>-19</v>
      </c>
      <c r="I139" s="5">
        <v>-14050.5</v>
      </c>
    </row>
    <row r="140" spans="1:9">
      <c r="A140" s="4" t="s">
        <v>186</v>
      </c>
      <c r="B140" s="5" t="str">
        <f>"19899574"</f>
        <v>19899574</v>
      </c>
      <c r="C140" s="2" t="s">
        <v>138</v>
      </c>
      <c r="D140" s="2">
        <v>4679246608</v>
      </c>
      <c r="E140" s="2" t="s">
        <v>30</v>
      </c>
      <c r="F140" s="2" t="s">
        <v>170</v>
      </c>
      <c r="G140" s="6">
        <v>3952.13</v>
      </c>
      <c r="H140" s="5">
        <v>-19</v>
      </c>
      <c r="I140" s="5">
        <v>-75090.47</v>
      </c>
    </row>
    <row r="141" spans="1:9">
      <c r="A141" s="4" t="s">
        <v>186</v>
      </c>
      <c r="B141" s="5" t="str">
        <f>"19899574"</f>
        <v>19899574</v>
      </c>
      <c r="C141" s="2" t="s">
        <v>138</v>
      </c>
      <c r="D141" s="2">
        <v>4679246608</v>
      </c>
      <c r="E141" s="2" t="s">
        <v>30</v>
      </c>
      <c r="F141" s="2" t="s">
        <v>170</v>
      </c>
      <c r="G141" s="6">
        <v>444.16</v>
      </c>
      <c r="H141" s="5">
        <v>-19</v>
      </c>
      <c r="I141" s="5">
        <v>-8439.0400000000009</v>
      </c>
    </row>
    <row r="142" spans="1:9">
      <c r="A142" s="4" t="s">
        <v>161</v>
      </c>
      <c r="B142" s="5" t="str">
        <f>"1021051169"</f>
        <v>1021051169</v>
      </c>
      <c r="C142" s="2" t="s">
        <v>187</v>
      </c>
      <c r="D142" s="2">
        <v>4661083276</v>
      </c>
      <c r="E142" s="2" t="s">
        <v>6</v>
      </c>
      <c r="F142" s="2" t="s">
        <v>172</v>
      </c>
      <c r="G142" s="6">
        <v>424.09</v>
      </c>
      <c r="H142" s="5">
        <v>-19</v>
      </c>
      <c r="I142" s="5">
        <v>-8057.71</v>
      </c>
    </row>
    <row r="143" spans="1:9">
      <c r="A143" s="4" t="s">
        <v>161</v>
      </c>
      <c r="B143" s="5" t="str">
        <f>"1021050812"</f>
        <v>1021050812</v>
      </c>
      <c r="C143" s="2" t="s">
        <v>187</v>
      </c>
      <c r="D143" s="2">
        <v>4661054076</v>
      </c>
      <c r="E143" s="2" t="s">
        <v>6</v>
      </c>
      <c r="F143" s="2" t="s">
        <v>172</v>
      </c>
      <c r="G143" s="6">
        <v>47.84</v>
      </c>
      <c r="H143" s="5">
        <v>-19</v>
      </c>
      <c r="I143" s="5">
        <v>-908.96</v>
      </c>
    </row>
    <row r="144" spans="1:9">
      <c r="A144" s="4" t="s">
        <v>161</v>
      </c>
      <c r="B144" s="5" t="str">
        <f>"1021051169"</f>
        <v>1021051169</v>
      </c>
      <c r="C144" s="2" t="s">
        <v>187</v>
      </c>
      <c r="D144" s="2">
        <v>4661083276</v>
      </c>
      <c r="E144" s="2" t="s">
        <v>6</v>
      </c>
      <c r="F144" s="2" t="s">
        <v>172</v>
      </c>
      <c r="G144" s="6">
        <v>2</v>
      </c>
      <c r="H144" s="5">
        <v>-19</v>
      </c>
      <c r="I144" s="5">
        <v>-38</v>
      </c>
    </row>
    <row r="145" spans="1:9">
      <c r="A145" s="4" t="s">
        <v>111</v>
      </c>
      <c r="B145" s="5" t="s">
        <v>188</v>
      </c>
      <c r="C145" s="2" t="s">
        <v>83</v>
      </c>
      <c r="D145" s="2">
        <v>4181127861</v>
      </c>
      <c r="E145" s="2" t="s">
        <v>66</v>
      </c>
      <c r="F145" s="2" t="s">
        <v>41</v>
      </c>
      <c r="G145" s="6">
        <v>429.19</v>
      </c>
      <c r="H145" s="5">
        <v>-20</v>
      </c>
      <c r="I145" s="5">
        <v>-7036</v>
      </c>
    </row>
    <row r="146" spans="1:9">
      <c r="A146" s="4" t="s">
        <v>111</v>
      </c>
      <c r="B146" s="5" t="s">
        <v>188</v>
      </c>
      <c r="C146" s="2" t="s">
        <v>83</v>
      </c>
      <c r="D146" s="2">
        <v>4181127861</v>
      </c>
      <c r="E146" s="2" t="s">
        <v>66</v>
      </c>
      <c r="F146" s="2" t="s">
        <v>41</v>
      </c>
      <c r="G146" s="6">
        <v>158.02000000000001</v>
      </c>
      <c r="H146" s="5">
        <v>-20</v>
      </c>
      <c r="I146" s="5">
        <v>-2590.6</v>
      </c>
    </row>
    <row r="147" spans="1:9">
      <c r="A147" s="4" t="s">
        <v>111</v>
      </c>
      <c r="B147" s="5" t="s">
        <v>188</v>
      </c>
      <c r="C147" s="2" t="s">
        <v>83</v>
      </c>
      <c r="D147" s="2">
        <v>4181127861</v>
      </c>
      <c r="E147" s="2" t="s">
        <v>66</v>
      </c>
      <c r="F147" s="2" t="s">
        <v>41</v>
      </c>
      <c r="G147" s="6">
        <v>994.2</v>
      </c>
      <c r="H147" s="5">
        <v>-20</v>
      </c>
      <c r="I147" s="5">
        <v>-16298.2</v>
      </c>
    </row>
    <row r="148" spans="1:9">
      <c r="A148" s="4" t="s">
        <v>189</v>
      </c>
      <c r="B148" s="5" t="str">
        <f>"775"</f>
        <v>775</v>
      </c>
      <c r="C148" s="2" t="s">
        <v>83</v>
      </c>
      <c r="D148" s="2">
        <v>4181472244</v>
      </c>
      <c r="E148" s="2" t="s">
        <v>66</v>
      </c>
      <c r="F148" s="2" t="s">
        <v>41</v>
      </c>
      <c r="G148" s="6">
        <v>150.06</v>
      </c>
      <c r="H148" s="5">
        <v>-20</v>
      </c>
      <c r="I148" s="5">
        <v>-2460</v>
      </c>
    </row>
    <row r="149" spans="1:9">
      <c r="A149" s="4" t="s">
        <v>29</v>
      </c>
      <c r="B149" s="5" t="s">
        <v>190</v>
      </c>
      <c r="C149" s="2" t="s">
        <v>69</v>
      </c>
      <c r="D149" s="2">
        <v>4320614390</v>
      </c>
      <c r="E149" s="2" t="s">
        <v>75</v>
      </c>
      <c r="F149" s="2" t="s">
        <v>191</v>
      </c>
      <c r="G149" s="6">
        <v>11392.63</v>
      </c>
      <c r="H149" s="5">
        <v>-20</v>
      </c>
      <c r="I149" s="5">
        <v>-207138.8</v>
      </c>
    </row>
    <row r="150" spans="1:9">
      <c r="A150" s="4" t="s">
        <v>29</v>
      </c>
      <c r="B150" s="5" t="s">
        <v>192</v>
      </c>
      <c r="C150" s="2" t="s">
        <v>69</v>
      </c>
      <c r="D150" s="2">
        <v>4320614999</v>
      </c>
      <c r="E150" s="2" t="s">
        <v>75</v>
      </c>
      <c r="F150" s="2" t="s">
        <v>191</v>
      </c>
      <c r="G150" s="6">
        <v>1779.66</v>
      </c>
      <c r="H150" s="5">
        <v>-20</v>
      </c>
      <c r="I150" s="5">
        <v>-32357.4</v>
      </c>
    </row>
    <row r="151" spans="1:9">
      <c r="A151" s="4" t="s">
        <v>118</v>
      </c>
      <c r="B151" s="5" t="s">
        <v>193</v>
      </c>
      <c r="C151" s="2" t="s">
        <v>32</v>
      </c>
      <c r="D151" s="2">
        <v>4416801262</v>
      </c>
      <c r="E151" s="2" t="s">
        <v>61</v>
      </c>
      <c r="F151" s="2" t="s">
        <v>113</v>
      </c>
      <c r="G151" s="6">
        <v>85.4</v>
      </c>
      <c r="H151" s="5">
        <v>-20</v>
      </c>
      <c r="I151" s="5">
        <v>-1400</v>
      </c>
    </row>
    <row r="152" spans="1:9">
      <c r="A152" s="4" t="s">
        <v>194</v>
      </c>
      <c r="B152" s="5" t="s">
        <v>195</v>
      </c>
      <c r="C152" s="2" t="s">
        <v>196</v>
      </c>
      <c r="D152" s="2">
        <v>4188905422</v>
      </c>
      <c r="E152" s="2" t="s">
        <v>66</v>
      </c>
      <c r="F152" s="2" t="s">
        <v>41</v>
      </c>
      <c r="G152" s="6">
        <v>280.60000000000002</v>
      </c>
      <c r="H152" s="5">
        <v>-20</v>
      </c>
      <c r="I152" s="5">
        <v>-4600</v>
      </c>
    </row>
    <row r="153" spans="1:9">
      <c r="A153" s="4" t="s">
        <v>60</v>
      </c>
      <c r="B153" s="5" t="s">
        <v>197</v>
      </c>
      <c r="C153" s="2" t="s">
        <v>63</v>
      </c>
      <c r="D153" s="2">
        <v>4213031924</v>
      </c>
      <c r="E153" s="2" t="s">
        <v>66</v>
      </c>
      <c r="F153" s="2" t="s">
        <v>41</v>
      </c>
      <c r="G153" s="6">
        <v>366</v>
      </c>
      <c r="H153" s="5">
        <v>-20</v>
      </c>
      <c r="I153" s="5">
        <v>-6000</v>
      </c>
    </row>
    <row r="154" spans="1:9">
      <c r="A154" s="4" t="s">
        <v>20</v>
      </c>
      <c r="B154" s="5" t="str">
        <f>"412020837398"</f>
        <v>412020837398</v>
      </c>
      <c r="C154" s="2" t="s">
        <v>198</v>
      </c>
      <c r="D154" s="2">
        <v>4209098010</v>
      </c>
      <c r="E154" s="2" t="s">
        <v>66</v>
      </c>
      <c r="F154" s="2" t="s">
        <v>159</v>
      </c>
      <c r="G154" s="6">
        <v>94.44</v>
      </c>
      <c r="H154" s="5">
        <v>-21</v>
      </c>
      <c r="I154" s="5">
        <v>-1625.61</v>
      </c>
    </row>
    <row r="155" spans="1:9">
      <c r="A155" s="4" t="s">
        <v>20</v>
      </c>
      <c r="B155" s="5" t="str">
        <f>"412020837397"</f>
        <v>412020837397</v>
      </c>
      <c r="C155" s="2" t="s">
        <v>198</v>
      </c>
      <c r="D155" s="2">
        <v>4209082257</v>
      </c>
      <c r="E155" s="2" t="s">
        <v>66</v>
      </c>
      <c r="F155" s="2" t="s">
        <v>159</v>
      </c>
      <c r="G155" s="6">
        <v>45.8</v>
      </c>
      <c r="H155" s="5">
        <v>-21</v>
      </c>
      <c r="I155" s="5">
        <v>-788.34</v>
      </c>
    </row>
    <row r="156" spans="1:9">
      <c r="A156" s="4" t="s">
        <v>20</v>
      </c>
      <c r="B156" s="5" t="str">
        <f>"412020837396"</f>
        <v>412020837396</v>
      </c>
      <c r="C156" s="2" t="s">
        <v>198</v>
      </c>
      <c r="D156" s="2">
        <v>4209095135</v>
      </c>
      <c r="E156" s="2" t="s">
        <v>66</v>
      </c>
      <c r="F156" s="2" t="s">
        <v>159</v>
      </c>
      <c r="G156" s="6">
        <v>870.38</v>
      </c>
      <c r="H156" s="5">
        <v>-21</v>
      </c>
      <c r="I156" s="5">
        <v>-14982.03</v>
      </c>
    </row>
    <row r="157" spans="1:9">
      <c r="A157" s="4" t="s">
        <v>20</v>
      </c>
      <c r="B157" s="5" t="str">
        <f>"412020837395"</f>
        <v>412020837395</v>
      </c>
      <c r="C157" s="2" t="s">
        <v>198</v>
      </c>
      <c r="D157" s="2">
        <v>4208893676</v>
      </c>
      <c r="E157" s="2" t="s">
        <v>66</v>
      </c>
      <c r="F157" s="2" t="s">
        <v>159</v>
      </c>
      <c r="G157" s="6">
        <v>567.67999999999995</v>
      </c>
      <c r="H157" s="5">
        <v>-21</v>
      </c>
      <c r="I157" s="5">
        <v>-9771.51</v>
      </c>
    </row>
    <row r="158" spans="1:9">
      <c r="A158" s="4" t="s">
        <v>20</v>
      </c>
      <c r="B158" s="5" t="str">
        <f>"412020837394"</f>
        <v>412020837394</v>
      </c>
      <c r="C158" s="2" t="s">
        <v>198</v>
      </c>
      <c r="D158" s="2">
        <v>4209071626</v>
      </c>
      <c r="E158" s="2" t="s">
        <v>66</v>
      </c>
      <c r="F158" s="2" t="s">
        <v>159</v>
      </c>
      <c r="G158" s="6">
        <v>33.409999999999997</v>
      </c>
      <c r="H158" s="5">
        <v>-21</v>
      </c>
      <c r="I158" s="5">
        <v>-575.19000000000005</v>
      </c>
    </row>
    <row r="159" spans="1:9">
      <c r="A159" s="4" t="s">
        <v>20</v>
      </c>
      <c r="B159" s="5" t="str">
        <f>"412020837399"</f>
        <v>412020837399</v>
      </c>
      <c r="C159" s="2" t="s">
        <v>198</v>
      </c>
      <c r="D159" s="2">
        <v>4209022083</v>
      </c>
      <c r="E159" s="2" t="s">
        <v>66</v>
      </c>
      <c r="F159" s="2" t="s">
        <v>159</v>
      </c>
      <c r="G159" s="6">
        <v>73.760000000000005</v>
      </c>
      <c r="H159" s="5">
        <v>-21</v>
      </c>
      <c r="I159" s="5">
        <v>-1269.6600000000001</v>
      </c>
    </row>
    <row r="160" spans="1:9">
      <c r="A160" s="4" t="s">
        <v>20</v>
      </c>
      <c r="B160" s="5" t="str">
        <f>"412020837393"</f>
        <v>412020837393</v>
      </c>
      <c r="C160" s="2" t="s">
        <v>198</v>
      </c>
      <c r="D160" s="2">
        <v>4209071512</v>
      </c>
      <c r="E160" s="2" t="s">
        <v>66</v>
      </c>
      <c r="F160" s="2" t="s">
        <v>159</v>
      </c>
      <c r="G160" s="6">
        <v>95.97</v>
      </c>
      <c r="H160" s="5">
        <v>-21</v>
      </c>
      <c r="I160" s="5">
        <v>-1651.86</v>
      </c>
    </row>
    <row r="161" spans="1:9">
      <c r="A161" s="4" t="s">
        <v>20</v>
      </c>
      <c r="B161" s="5" t="str">
        <f>"412020837394"</f>
        <v>412020837394</v>
      </c>
      <c r="C161" s="2" t="s">
        <v>198</v>
      </c>
      <c r="D161" s="2">
        <v>4209071626</v>
      </c>
      <c r="E161" s="2" t="s">
        <v>66</v>
      </c>
      <c r="F161" s="2" t="s">
        <v>159</v>
      </c>
      <c r="G161" s="6">
        <v>54.7</v>
      </c>
      <c r="H161" s="5">
        <v>-21</v>
      </c>
      <c r="I161" s="5">
        <v>-941.43</v>
      </c>
    </row>
    <row r="162" spans="1:9">
      <c r="A162" s="4" t="s">
        <v>20</v>
      </c>
      <c r="B162" s="5" t="str">
        <f>"412020837392"</f>
        <v>412020837392</v>
      </c>
      <c r="C162" s="2" t="s">
        <v>198</v>
      </c>
      <c r="D162" s="2">
        <v>4209062868</v>
      </c>
      <c r="E162" s="2" t="s">
        <v>66</v>
      </c>
      <c r="F162" s="2" t="s">
        <v>159</v>
      </c>
      <c r="G162" s="6">
        <v>106.15</v>
      </c>
      <c r="H162" s="5">
        <v>-21</v>
      </c>
      <c r="I162" s="5">
        <v>-1827.21</v>
      </c>
    </row>
    <row r="163" spans="1:9">
      <c r="A163" s="4" t="s">
        <v>107</v>
      </c>
      <c r="B163" s="5" t="str">
        <f>"10"</f>
        <v>10</v>
      </c>
      <c r="C163" s="2" t="s">
        <v>199</v>
      </c>
      <c r="D163" s="2">
        <v>4724343180</v>
      </c>
      <c r="E163" s="2" t="s">
        <v>21</v>
      </c>
      <c r="F163" s="2" t="s">
        <v>200</v>
      </c>
      <c r="G163" s="6">
        <v>0.62</v>
      </c>
      <c r="H163" s="5">
        <v>-21</v>
      </c>
      <c r="I163" s="5">
        <v>-13.02</v>
      </c>
    </row>
    <row r="164" spans="1:9">
      <c r="A164" s="4" t="s">
        <v>107</v>
      </c>
      <c r="B164" s="5" t="str">
        <f>"10"</f>
        <v>10</v>
      </c>
      <c r="C164" s="2" t="s">
        <v>199</v>
      </c>
      <c r="D164" s="2">
        <v>4724343180</v>
      </c>
      <c r="E164" s="2" t="s">
        <v>21</v>
      </c>
      <c r="F164" s="2" t="s">
        <v>200</v>
      </c>
      <c r="G164" s="6">
        <v>940</v>
      </c>
      <c r="H164" s="5">
        <v>-21</v>
      </c>
      <c r="I164" s="5">
        <v>-16177.98</v>
      </c>
    </row>
    <row r="165" spans="1:9">
      <c r="A165" s="4" t="s">
        <v>201</v>
      </c>
      <c r="B165" s="5" t="str">
        <f>"0073363474"</f>
        <v>0073363474</v>
      </c>
      <c r="C165" s="2" t="s">
        <v>199</v>
      </c>
      <c r="D165" s="2">
        <v>4728094312</v>
      </c>
      <c r="E165" s="2" t="s">
        <v>21</v>
      </c>
      <c r="F165" s="2" t="s">
        <v>202</v>
      </c>
      <c r="G165" s="6">
        <v>1620.67</v>
      </c>
      <c r="H165" s="5">
        <v>-22</v>
      </c>
      <c r="I165" s="5">
        <v>-34283.480000000003</v>
      </c>
    </row>
    <row r="166" spans="1:9">
      <c r="A166" s="4" t="s">
        <v>203</v>
      </c>
      <c r="B166" s="5" t="str">
        <f>"164570300253243"</f>
        <v>164570300253243</v>
      </c>
      <c r="C166" s="2" t="s">
        <v>66</v>
      </c>
      <c r="D166" s="2">
        <v>4354032061</v>
      </c>
      <c r="E166" s="2" t="s">
        <v>75</v>
      </c>
      <c r="F166" s="2" t="s">
        <v>89</v>
      </c>
      <c r="G166" s="6">
        <v>86.28</v>
      </c>
      <c r="H166" s="5">
        <v>-22</v>
      </c>
      <c r="I166" s="5">
        <v>-1725.46</v>
      </c>
    </row>
    <row r="167" spans="1:9">
      <c r="A167" s="4" t="s">
        <v>203</v>
      </c>
      <c r="B167" s="5" t="str">
        <f>"164570300253243"</f>
        <v>164570300253243</v>
      </c>
      <c r="C167" s="2" t="s">
        <v>66</v>
      </c>
      <c r="D167" s="2">
        <v>4354032061</v>
      </c>
      <c r="E167" s="2" t="s">
        <v>75</v>
      </c>
      <c r="F167" s="2" t="s">
        <v>89</v>
      </c>
      <c r="G167" s="6">
        <v>36.9</v>
      </c>
      <c r="H167" s="5">
        <v>-22</v>
      </c>
      <c r="I167" s="5">
        <v>-738.1</v>
      </c>
    </row>
    <row r="168" spans="1:9">
      <c r="A168" s="4" t="s">
        <v>77</v>
      </c>
      <c r="B168" s="5" t="str">
        <f>"3"</f>
        <v>3</v>
      </c>
      <c r="C168" s="2" t="s">
        <v>75</v>
      </c>
      <c r="D168" s="2">
        <v>4405499038</v>
      </c>
      <c r="E168" s="2" t="s">
        <v>27</v>
      </c>
      <c r="F168" s="2" t="s">
        <v>52</v>
      </c>
      <c r="G168" s="6">
        <v>265.19</v>
      </c>
      <c r="H168" s="5">
        <v>-23</v>
      </c>
      <c r="I168" s="5">
        <v>-6099.37</v>
      </c>
    </row>
    <row r="169" spans="1:9">
      <c r="A169" s="4" t="s">
        <v>77</v>
      </c>
      <c r="B169" s="5" t="str">
        <f>"3"</f>
        <v>3</v>
      </c>
      <c r="C169" s="2" t="s">
        <v>75</v>
      </c>
      <c r="D169" s="2">
        <v>4405499038</v>
      </c>
      <c r="E169" s="2" t="s">
        <v>27</v>
      </c>
      <c r="F169" s="2" t="s">
        <v>52</v>
      </c>
      <c r="G169" s="6">
        <v>1059.3599999999999</v>
      </c>
      <c r="H169" s="5">
        <v>-23</v>
      </c>
      <c r="I169" s="5">
        <v>-24365.279999999999</v>
      </c>
    </row>
    <row r="170" spans="1:9">
      <c r="A170" s="4" t="s">
        <v>77</v>
      </c>
      <c r="B170" s="5" t="str">
        <f>"3"</f>
        <v>3</v>
      </c>
      <c r="C170" s="2" t="s">
        <v>75</v>
      </c>
      <c r="D170" s="2">
        <v>4405499038</v>
      </c>
      <c r="E170" s="2" t="s">
        <v>27</v>
      </c>
      <c r="F170" s="2" t="s">
        <v>52</v>
      </c>
      <c r="G170" s="6">
        <v>1622.41</v>
      </c>
      <c r="H170" s="5">
        <v>-23</v>
      </c>
      <c r="I170" s="5">
        <v>-37315.43</v>
      </c>
    </row>
    <row r="171" spans="1:9">
      <c r="A171" s="4" t="s">
        <v>91</v>
      </c>
      <c r="B171" s="5" t="s">
        <v>204</v>
      </c>
      <c r="C171" s="2" t="s">
        <v>45</v>
      </c>
      <c r="D171" s="2">
        <v>4563330274</v>
      </c>
      <c r="E171" s="2" t="s">
        <v>54</v>
      </c>
      <c r="F171" s="2" t="s">
        <v>65</v>
      </c>
      <c r="G171" s="6">
        <v>6669.6</v>
      </c>
      <c r="H171" s="5">
        <v>-24</v>
      </c>
      <c r="I171" s="5">
        <v>-152448</v>
      </c>
    </row>
    <row r="172" spans="1:9">
      <c r="A172" s="4" t="s">
        <v>205</v>
      </c>
      <c r="B172" s="5" t="s">
        <v>206</v>
      </c>
      <c r="C172" s="2" t="s">
        <v>54</v>
      </c>
      <c r="D172" s="2">
        <v>4589285089</v>
      </c>
      <c r="E172" s="2" t="s">
        <v>59</v>
      </c>
      <c r="F172" s="2" t="s">
        <v>140</v>
      </c>
      <c r="G172" s="6">
        <v>70</v>
      </c>
      <c r="H172" s="5">
        <v>-29</v>
      </c>
      <c r="I172" s="5">
        <v>-2030</v>
      </c>
    </row>
    <row r="173" spans="1:9">
      <c r="A173" s="4" t="s">
        <v>207</v>
      </c>
      <c r="B173" s="5" t="s">
        <v>208</v>
      </c>
      <c r="C173" s="2" t="s">
        <v>209</v>
      </c>
      <c r="D173" s="2">
        <v>4230468282</v>
      </c>
      <c r="E173" s="2" t="s">
        <v>27</v>
      </c>
      <c r="F173" s="2" t="s">
        <v>146</v>
      </c>
      <c r="G173" s="6">
        <v>51.05</v>
      </c>
      <c r="H173" s="5">
        <v>-31</v>
      </c>
      <c r="I173" s="5">
        <v>-1297.3499999999999</v>
      </c>
    </row>
    <row r="174" spans="1:9">
      <c r="A174" s="4" t="s">
        <v>207</v>
      </c>
      <c r="B174" s="5" t="s">
        <v>208</v>
      </c>
      <c r="C174" s="2" t="s">
        <v>209</v>
      </c>
      <c r="D174" s="2">
        <v>4230468282</v>
      </c>
      <c r="E174" s="2" t="s">
        <v>27</v>
      </c>
      <c r="F174" s="2" t="s">
        <v>146</v>
      </c>
      <c r="G174" s="6">
        <v>89.63</v>
      </c>
      <c r="H174" s="5">
        <v>-31</v>
      </c>
      <c r="I174" s="5">
        <v>-2277.2600000000002</v>
      </c>
    </row>
    <row r="175" spans="1:9">
      <c r="A175" s="4" t="s">
        <v>207</v>
      </c>
      <c r="B175" s="5" t="s">
        <v>208</v>
      </c>
      <c r="C175" s="2" t="s">
        <v>209</v>
      </c>
      <c r="D175" s="2">
        <v>4230468282</v>
      </c>
      <c r="E175" s="2" t="s">
        <v>27</v>
      </c>
      <c r="F175" s="2" t="s">
        <v>146</v>
      </c>
      <c r="G175" s="6">
        <v>50.86</v>
      </c>
      <c r="H175" s="5">
        <v>-31</v>
      </c>
      <c r="I175" s="5">
        <v>-1292.3900000000001</v>
      </c>
    </row>
    <row r="176" spans="1:9">
      <c r="A176" s="4" t="s">
        <v>210</v>
      </c>
      <c r="B176" s="5" t="s">
        <v>211</v>
      </c>
      <c r="C176" s="2" t="s">
        <v>198</v>
      </c>
      <c r="D176" s="2">
        <v>4208757521</v>
      </c>
      <c r="E176" s="2" t="s">
        <v>66</v>
      </c>
      <c r="F176" s="2" t="s">
        <v>89</v>
      </c>
      <c r="G176" s="6">
        <v>498.81</v>
      </c>
      <c r="H176" s="5">
        <v>-31</v>
      </c>
      <c r="I176" s="5">
        <v>-12674.66</v>
      </c>
    </row>
    <row r="177" spans="1:9">
      <c r="A177" s="4" t="s">
        <v>183</v>
      </c>
      <c r="B177" s="5" t="s">
        <v>212</v>
      </c>
      <c r="C177" s="2" t="s">
        <v>155</v>
      </c>
      <c r="D177" s="2">
        <v>4360988694</v>
      </c>
      <c r="E177" s="2" t="s">
        <v>27</v>
      </c>
      <c r="F177" s="2" t="s">
        <v>113</v>
      </c>
      <c r="G177" s="6">
        <v>61.84</v>
      </c>
      <c r="H177" s="5">
        <v>-32</v>
      </c>
      <c r="I177" s="5">
        <v>-1622.08</v>
      </c>
    </row>
    <row r="178" spans="1:9">
      <c r="A178" s="4" t="s">
        <v>183</v>
      </c>
      <c r="B178" s="5" t="s">
        <v>213</v>
      </c>
      <c r="C178" s="2" t="s">
        <v>155</v>
      </c>
      <c r="D178" s="2">
        <v>4360986913</v>
      </c>
      <c r="E178" s="2" t="s">
        <v>27</v>
      </c>
      <c r="F178" s="2" t="s">
        <v>113</v>
      </c>
      <c r="G178" s="6">
        <v>701.02</v>
      </c>
      <c r="H178" s="5">
        <v>-32</v>
      </c>
      <c r="I178" s="5">
        <v>-18387.52</v>
      </c>
    </row>
    <row r="179" spans="1:9">
      <c r="A179" s="4" t="s">
        <v>122</v>
      </c>
      <c r="B179" s="5" t="s">
        <v>214</v>
      </c>
      <c r="C179" s="2" t="s">
        <v>155</v>
      </c>
      <c r="D179" s="2">
        <v>4365335991</v>
      </c>
      <c r="E179" s="2" t="s">
        <v>27</v>
      </c>
      <c r="F179" s="2" t="s">
        <v>113</v>
      </c>
      <c r="G179" s="6">
        <v>1407.73</v>
      </c>
      <c r="H179" s="5">
        <v>-32</v>
      </c>
      <c r="I179" s="5">
        <v>-43314.879999999997</v>
      </c>
    </row>
    <row r="180" spans="1:9">
      <c r="A180" s="4" t="s">
        <v>122</v>
      </c>
      <c r="B180" s="5" t="s">
        <v>215</v>
      </c>
      <c r="C180" s="2" t="s">
        <v>155</v>
      </c>
      <c r="D180" s="2">
        <v>4365348504</v>
      </c>
      <c r="E180" s="2" t="s">
        <v>27</v>
      </c>
      <c r="F180" s="2" t="s">
        <v>113</v>
      </c>
      <c r="G180" s="6">
        <v>2505.71</v>
      </c>
      <c r="H180" s="5">
        <v>-32</v>
      </c>
      <c r="I180" s="5">
        <v>-72893.440000000002</v>
      </c>
    </row>
    <row r="181" spans="1:9">
      <c r="A181" s="4" t="s">
        <v>216</v>
      </c>
      <c r="B181" s="5" t="s">
        <v>217</v>
      </c>
      <c r="C181" s="2" t="s">
        <v>218</v>
      </c>
      <c r="D181" s="2">
        <v>4379400442</v>
      </c>
      <c r="E181" s="2" t="s">
        <v>115</v>
      </c>
      <c r="F181" s="2" t="s">
        <v>113</v>
      </c>
      <c r="G181" s="6">
        <v>443.35</v>
      </c>
      <c r="H181" s="5">
        <v>-34</v>
      </c>
      <c r="I181" s="5">
        <v>-14494.2</v>
      </c>
    </row>
    <row r="182" spans="1:9">
      <c r="A182" s="4" t="s">
        <v>207</v>
      </c>
      <c r="B182" s="5" t="s">
        <v>219</v>
      </c>
      <c r="C182" s="2" t="s">
        <v>209</v>
      </c>
      <c r="D182" s="2">
        <v>4231850934</v>
      </c>
      <c r="E182" s="2" t="s">
        <v>75</v>
      </c>
      <c r="F182" s="2" t="s">
        <v>59</v>
      </c>
      <c r="G182" s="6">
        <v>120.5</v>
      </c>
      <c r="H182" s="5">
        <v>-35</v>
      </c>
      <c r="I182" s="5">
        <v>-4124.05</v>
      </c>
    </row>
    <row r="183" spans="1:9">
      <c r="A183" s="4" t="s">
        <v>220</v>
      </c>
      <c r="B183" s="5" t="s">
        <v>221</v>
      </c>
      <c r="C183" s="2" t="s">
        <v>71</v>
      </c>
      <c r="D183" s="2">
        <v>4566873892</v>
      </c>
      <c r="E183" s="2" t="s">
        <v>59</v>
      </c>
      <c r="F183" s="2" t="s">
        <v>129</v>
      </c>
      <c r="G183" s="6">
        <v>129.19</v>
      </c>
      <c r="H183" s="5">
        <v>-35</v>
      </c>
      <c r="I183" s="5">
        <v>-3706.15</v>
      </c>
    </row>
    <row r="184" spans="1:9">
      <c r="A184" s="4" t="s">
        <v>220</v>
      </c>
      <c r="B184" s="5" t="s">
        <v>221</v>
      </c>
      <c r="C184" s="2" t="s">
        <v>71</v>
      </c>
      <c r="D184" s="2">
        <v>4566873892</v>
      </c>
      <c r="E184" s="2" t="s">
        <v>59</v>
      </c>
      <c r="F184" s="2" t="s">
        <v>129</v>
      </c>
      <c r="G184" s="6">
        <v>605.9</v>
      </c>
      <c r="H184" s="5">
        <v>-35</v>
      </c>
      <c r="I184" s="5">
        <v>-17382.400000000001</v>
      </c>
    </row>
    <row r="185" spans="1:9">
      <c r="A185" s="4" t="s">
        <v>220</v>
      </c>
      <c r="B185" s="5" t="s">
        <v>221</v>
      </c>
      <c r="C185" s="2" t="s">
        <v>71</v>
      </c>
      <c r="D185" s="2">
        <v>4566873892</v>
      </c>
      <c r="E185" s="2" t="s">
        <v>59</v>
      </c>
      <c r="F185" s="2" t="s">
        <v>129</v>
      </c>
      <c r="G185" s="6">
        <v>300.12</v>
      </c>
      <c r="H185" s="5">
        <v>-35</v>
      </c>
      <c r="I185" s="5">
        <v>-8610</v>
      </c>
    </row>
    <row r="186" spans="1:9">
      <c r="A186" s="4" t="s">
        <v>220</v>
      </c>
      <c r="B186" s="5" t="s">
        <v>221</v>
      </c>
      <c r="C186" s="2" t="s">
        <v>71</v>
      </c>
      <c r="D186" s="2">
        <v>4566873892</v>
      </c>
      <c r="E186" s="2" t="s">
        <v>59</v>
      </c>
      <c r="F186" s="2" t="s">
        <v>129</v>
      </c>
      <c r="G186" s="6">
        <v>120.78</v>
      </c>
      <c r="H186" s="5">
        <v>-35</v>
      </c>
      <c r="I186" s="5">
        <v>-3465</v>
      </c>
    </row>
    <row r="187" spans="1:9">
      <c r="A187" s="4" t="s">
        <v>122</v>
      </c>
      <c r="B187" s="5" t="s">
        <v>222</v>
      </c>
      <c r="C187" s="2" t="s">
        <v>41</v>
      </c>
      <c r="D187" s="2">
        <v>4536142623</v>
      </c>
      <c r="E187" s="2" t="s">
        <v>59</v>
      </c>
      <c r="F187" s="2" t="s">
        <v>129</v>
      </c>
      <c r="G187" s="6">
        <v>1620.89</v>
      </c>
      <c r="H187" s="5">
        <v>-35</v>
      </c>
      <c r="I187" s="5">
        <v>-54549.25</v>
      </c>
    </row>
    <row r="188" spans="1:9">
      <c r="A188" s="4" t="s">
        <v>118</v>
      </c>
      <c r="B188" s="5" t="s">
        <v>223</v>
      </c>
      <c r="C188" s="2" t="s">
        <v>224</v>
      </c>
      <c r="D188" s="2">
        <v>4482552132</v>
      </c>
      <c r="E188" s="2" t="s">
        <v>54</v>
      </c>
      <c r="F188" s="2" t="s">
        <v>129</v>
      </c>
      <c r="G188" s="6">
        <v>1098</v>
      </c>
      <c r="H188" s="5">
        <v>-37</v>
      </c>
      <c r="I188" s="5">
        <v>-33300</v>
      </c>
    </row>
    <row r="189" spans="1:9">
      <c r="A189" s="4" t="s">
        <v>121</v>
      </c>
      <c r="B189" s="5" t="str">
        <f>"2021210000070"</f>
        <v>2021210000070</v>
      </c>
      <c r="C189" s="2" t="s">
        <v>66</v>
      </c>
      <c r="D189" s="2">
        <v>4354210290</v>
      </c>
      <c r="E189" s="2" t="s">
        <v>54</v>
      </c>
      <c r="F189" s="2" t="s">
        <v>129</v>
      </c>
      <c r="G189" s="6">
        <v>280.60000000000002</v>
      </c>
      <c r="H189" s="5">
        <v>-37</v>
      </c>
      <c r="I189" s="5">
        <v>-8510</v>
      </c>
    </row>
    <row r="190" spans="1:9">
      <c r="A190" s="4" t="s">
        <v>121</v>
      </c>
      <c r="B190" s="5" t="str">
        <f>"2021210000070"</f>
        <v>2021210000070</v>
      </c>
      <c r="C190" s="2" t="s">
        <v>66</v>
      </c>
      <c r="D190" s="2">
        <v>4354210290</v>
      </c>
      <c r="E190" s="2" t="s">
        <v>54</v>
      </c>
      <c r="F190" s="2" t="s">
        <v>129</v>
      </c>
      <c r="G190" s="6">
        <v>183</v>
      </c>
      <c r="H190" s="5">
        <v>-37</v>
      </c>
      <c r="I190" s="5">
        <v>-5550</v>
      </c>
    </row>
    <row r="191" spans="1:9">
      <c r="A191" s="4" t="s">
        <v>216</v>
      </c>
      <c r="B191" s="5" t="s">
        <v>225</v>
      </c>
      <c r="C191" s="2" t="s">
        <v>71</v>
      </c>
      <c r="D191" s="2">
        <v>4555551579</v>
      </c>
      <c r="E191" s="2" t="s">
        <v>54</v>
      </c>
      <c r="F191" s="2" t="s">
        <v>129</v>
      </c>
      <c r="G191" s="6">
        <v>420.73</v>
      </c>
      <c r="H191" s="5">
        <v>-37</v>
      </c>
      <c r="I191" s="5">
        <v>-14968.35</v>
      </c>
    </row>
    <row r="192" spans="1:9">
      <c r="A192" s="4" t="s">
        <v>122</v>
      </c>
      <c r="B192" s="5" t="s">
        <v>226</v>
      </c>
      <c r="C192" s="2" t="s">
        <v>41</v>
      </c>
      <c r="D192" s="2">
        <v>4536157233</v>
      </c>
      <c r="E192" s="2" t="s">
        <v>54</v>
      </c>
      <c r="F192" s="2" t="s">
        <v>129</v>
      </c>
      <c r="G192" s="6">
        <v>2301.44</v>
      </c>
      <c r="H192" s="5">
        <v>-37</v>
      </c>
      <c r="I192" s="5">
        <v>-77412.14</v>
      </c>
    </row>
    <row r="193" spans="1:9">
      <c r="A193" s="4" t="s">
        <v>207</v>
      </c>
      <c r="B193" s="5" t="s">
        <v>227</v>
      </c>
      <c r="C193" s="2" t="s">
        <v>209</v>
      </c>
      <c r="D193" s="2">
        <v>4231887983</v>
      </c>
      <c r="E193" s="2" t="s">
        <v>75</v>
      </c>
      <c r="F193" s="2" t="s">
        <v>146</v>
      </c>
      <c r="G193" s="6">
        <v>81.72</v>
      </c>
      <c r="H193" s="5">
        <v>-38</v>
      </c>
      <c r="I193" s="5">
        <v>-2545.2399999999998</v>
      </c>
    </row>
    <row r="194" spans="1:9">
      <c r="A194" s="4" t="s">
        <v>207</v>
      </c>
      <c r="B194" s="5" t="s">
        <v>228</v>
      </c>
      <c r="C194" s="2" t="s">
        <v>209</v>
      </c>
      <c r="D194" s="2">
        <v>4231889120</v>
      </c>
      <c r="E194" s="2" t="s">
        <v>75</v>
      </c>
      <c r="F194" s="2" t="s">
        <v>146</v>
      </c>
      <c r="G194" s="6">
        <v>46.34</v>
      </c>
      <c r="H194" s="5">
        <v>-38</v>
      </c>
      <c r="I194" s="5">
        <v>-1443.24</v>
      </c>
    </row>
    <row r="195" spans="1:9">
      <c r="A195" s="4" t="s">
        <v>207</v>
      </c>
      <c r="B195" s="5" t="s">
        <v>229</v>
      </c>
      <c r="C195" s="2" t="s">
        <v>209</v>
      </c>
      <c r="D195" s="2">
        <v>4231198744</v>
      </c>
      <c r="E195" s="2" t="s">
        <v>75</v>
      </c>
      <c r="F195" s="2" t="s">
        <v>146</v>
      </c>
      <c r="G195" s="6">
        <v>119.63</v>
      </c>
      <c r="H195" s="5">
        <v>-38</v>
      </c>
      <c r="I195" s="5">
        <v>-3726.28</v>
      </c>
    </row>
    <row r="196" spans="1:9">
      <c r="A196" s="4" t="s">
        <v>207</v>
      </c>
      <c r="B196" s="5" t="s">
        <v>230</v>
      </c>
      <c r="C196" s="2" t="s">
        <v>209</v>
      </c>
      <c r="D196" s="2">
        <v>4231888650</v>
      </c>
      <c r="E196" s="2" t="s">
        <v>75</v>
      </c>
      <c r="F196" s="2" t="s">
        <v>146</v>
      </c>
      <c r="G196" s="6">
        <v>4.8600000000000003</v>
      </c>
      <c r="H196" s="5">
        <v>-38</v>
      </c>
      <c r="I196" s="5">
        <v>-151.24</v>
      </c>
    </row>
    <row r="197" spans="1:9">
      <c r="A197" s="4" t="s">
        <v>183</v>
      </c>
      <c r="B197" s="5" t="s">
        <v>231</v>
      </c>
      <c r="C197" s="2" t="s">
        <v>113</v>
      </c>
      <c r="D197" s="2">
        <v>4659831215</v>
      </c>
      <c r="E197" s="2" t="s">
        <v>30</v>
      </c>
      <c r="F197" s="2" t="s">
        <v>232</v>
      </c>
      <c r="G197" s="6">
        <v>401.95</v>
      </c>
      <c r="H197" s="5">
        <v>-40</v>
      </c>
      <c r="I197" s="5">
        <v>-13178.8</v>
      </c>
    </row>
    <row r="198" spans="1:9">
      <c r="A198" s="4" t="s">
        <v>233</v>
      </c>
      <c r="B198" s="5" t="s">
        <v>234</v>
      </c>
      <c r="C198" s="2" t="s">
        <v>146</v>
      </c>
      <c r="D198" s="2">
        <v>4667575586</v>
      </c>
      <c r="E198" s="2" t="s">
        <v>30</v>
      </c>
      <c r="F198" s="2" t="s">
        <v>235</v>
      </c>
      <c r="G198" s="6">
        <v>456.5</v>
      </c>
      <c r="H198" s="5">
        <v>-42</v>
      </c>
      <c r="I198" s="5">
        <v>-17430</v>
      </c>
    </row>
    <row r="199" spans="1:9">
      <c r="A199" s="4" t="s">
        <v>216</v>
      </c>
      <c r="B199" s="5" t="s">
        <v>236</v>
      </c>
      <c r="C199" s="2" t="s">
        <v>237</v>
      </c>
      <c r="D199" s="2">
        <v>4698818001</v>
      </c>
      <c r="E199" s="2" t="s">
        <v>6</v>
      </c>
      <c r="F199" s="2" t="s">
        <v>235</v>
      </c>
      <c r="G199" s="6">
        <v>550.37</v>
      </c>
      <c r="H199" s="5">
        <v>-45</v>
      </c>
      <c r="I199" s="5">
        <v>-23814</v>
      </c>
    </row>
    <row r="200" spans="1:9">
      <c r="A200" s="4" t="s">
        <v>122</v>
      </c>
      <c r="B200" s="5" t="s">
        <v>238</v>
      </c>
      <c r="C200" s="2" t="s">
        <v>113</v>
      </c>
      <c r="D200" s="2">
        <v>4674911747</v>
      </c>
      <c r="E200" s="2" t="s">
        <v>6</v>
      </c>
      <c r="F200" s="2" t="s">
        <v>235</v>
      </c>
      <c r="G200" s="6">
        <v>2158.4499999999998</v>
      </c>
      <c r="H200" s="5">
        <v>-45</v>
      </c>
      <c r="I200" s="5">
        <v>-88300.35</v>
      </c>
    </row>
    <row r="201" spans="1:9">
      <c r="A201" s="4" t="s">
        <v>122</v>
      </c>
      <c r="B201" s="5" t="s">
        <v>239</v>
      </c>
      <c r="C201" s="2" t="s">
        <v>113</v>
      </c>
      <c r="D201" s="2">
        <v>4674931586</v>
      </c>
      <c r="E201" s="2" t="s">
        <v>6</v>
      </c>
      <c r="F201" s="2" t="s">
        <v>235</v>
      </c>
      <c r="G201" s="6">
        <v>1927.31</v>
      </c>
      <c r="H201" s="5">
        <v>-45</v>
      </c>
      <c r="I201" s="5">
        <v>-83393.100000000006</v>
      </c>
    </row>
    <row r="202" spans="1:9">
      <c r="A202" s="4" t="s">
        <v>240</v>
      </c>
      <c r="B202" s="5" t="str">
        <f>"3"</f>
        <v>3</v>
      </c>
      <c r="C202" s="2" t="s">
        <v>126</v>
      </c>
      <c r="D202" s="2">
        <v>4447148473</v>
      </c>
      <c r="E202" s="2" t="s">
        <v>54</v>
      </c>
      <c r="F202" s="2" t="s">
        <v>235</v>
      </c>
      <c r="G202" s="6">
        <v>761.28</v>
      </c>
      <c r="H202" s="5">
        <v>-67</v>
      </c>
      <c r="I202" s="5">
        <v>-51005.760000000002</v>
      </c>
    </row>
    <row r="203" spans="1:9">
      <c r="A203" s="4" t="s">
        <v>241</v>
      </c>
      <c r="B203" s="5" t="s">
        <v>242</v>
      </c>
      <c r="C203" s="2" t="s">
        <v>6</v>
      </c>
      <c r="D203" s="2">
        <v>4730112424</v>
      </c>
      <c r="E203" s="2" t="s">
        <v>30</v>
      </c>
      <c r="F203" s="2" t="s">
        <v>243</v>
      </c>
      <c r="G203" s="6">
        <v>376.47</v>
      </c>
      <c r="H203" s="5">
        <v>-73</v>
      </c>
      <c r="I203" s="5">
        <v>-22526.34</v>
      </c>
    </row>
    <row r="204" spans="1:9">
      <c r="A204" s="4" t="s">
        <v>241</v>
      </c>
      <c r="B204" s="5" t="s">
        <v>244</v>
      </c>
      <c r="C204" s="2" t="s">
        <v>245</v>
      </c>
      <c r="D204" s="2">
        <v>4695512185</v>
      </c>
      <c r="E204" s="2" t="s">
        <v>6</v>
      </c>
      <c r="F204" s="2" t="s">
        <v>243</v>
      </c>
      <c r="G204" s="6">
        <v>396.17</v>
      </c>
      <c r="H204" s="5">
        <v>-76</v>
      </c>
      <c r="I204" s="5">
        <v>-24679.48</v>
      </c>
    </row>
    <row r="205" spans="1:9">
      <c r="A205" s="4" t="s">
        <v>201</v>
      </c>
      <c r="B205" s="5" t="str">
        <f>"0073355786"</f>
        <v>0073355786</v>
      </c>
      <c r="C205" s="2" t="s">
        <v>128</v>
      </c>
      <c r="D205" s="2">
        <v>4470324315</v>
      </c>
      <c r="E205" s="2" t="s">
        <v>61</v>
      </c>
      <c r="F205" s="2" t="s">
        <v>246</v>
      </c>
      <c r="G205" s="6">
        <v>147.27000000000001</v>
      </c>
      <c r="H205" s="5">
        <v>-80</v>
      </c>
      <c r="I205" s="5">
        <v>-11328.8</v>
      </c>
    </row>
    <row r="206" spans="1:9">
      <c r="G206" s="6">
        <v>432940.1</v>
      </c>
      <c r="H206" s="5">
        <v>-7.86</v>
      </c>
      <c r="I206" s="5">
        <v>-3069124.19</v>
      </c>
    </row>
    <row r="209" spans="7:7">
      <c r="G209" s="7"/>
    </row>
  </sheetData>
  <mergeCells count="1">
    <mergeCell ref="A1:I1"/>
  </mergeCells>
  <pageMargins left="0" right="0" top="0.39370078740157483" bottom="0.39370078740157483" header="0" footer="0"/>
  <pageSetup paperSize="9" scale="87" fitToHeight="0" orientation="landscape" r:id="rId1"/>
  <headerFooter>
    <oddFooter>&amp;CPagina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L_RIT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Amministrativo</dc:creator>
  <cp:lastModifiedBy>Amministrativo</cp:lastModifiedBy>
  <cp:lastPrinted>2022-02-16T15:05:11Z</cp:lastPrinted>
  <dcterms:created xsi:type="dcterms:W3CDTF">2022-02-16T11:07:35Z</dcterms:created>
  <dcterms:modified xsi:type="dcterms:W3CDTF">2022-02-16T15:05:21Z</dcterms:modified>
</cp:coreProperties>
</file>